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Laboratorij\Documents\divi_CMS\"/>
    </mc:Choice>
  </mc:AlternateContent>
  <xr:revisionPtr revIDLastSave="0" documentId="8_{37A8B712-69CA-4F36-A96F-C78B181421D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E306" i="9" s="1"/>
  <c r="B306" i="9" s="1"/>
  <c r="F306" i="9"/>
  <c r="H305" i="9"/>
  <c r="G305" i="9"/>
  <c r="F305" i="9"/>
  <c r="H304" i="9"/>
  <c r="G304" i="9"/>
  <c r="F304" i="9"/>
  <c r="E304" i="9"/>
  <c r="B304" i="9" s="1"/>
  <c r="H303" i="9"/>
  <c r="G303" i="9"/>
  <c r="F303" i="9"/>
  <c r="E303" i="9"/>
  <c r="B303" i="9" s="1"/>
  <c r="H302" i="9"/>
  <c r="G302" i="9"/>
  <c r="E302" i="9" s="1"/>
  <c r="B302" i="9" s="1"/>
  <c r="F302" i="9"/>
  <c r="H301" i="9"/>
  <c r="G301" i="9"/>
  <c r="F301" i="9"/>
  <c r="H300" i="9"/>
  <c r="G300" i="9"/>
  <c r="F300" i="9"/>
  <c r="H299" i="9"/>
  <c r="E299" i="9" s="1"/>
  <c r="B299" i="9" s="1"/>
  <c r="G299" i="9"/>
  <c r="F299" i="9"/>
  <c r="H298" i="9"/>
  <c r="G298" i="9"/>
  <c r="E298" i="9" s="1"/>
  <c r="B298" i="9" s="1"/>
  <c r="F298" i="9"/>
  <c r="H297" i="9"/>
  <c r="G297" i="9"/>
  <c r="F297" i="9"/>
  <c r="H296" i="9"/>
  <c r="E296" i="9" s="1"/>
  <c r="B296" i="9" s="1"/>
  <c r="G296" i="9"/>
  <c r="F296" i="9"/>
  <c r="H295" i="9"/>
  <c r="G295" i="9"/>
  <c r="F295" i="9"/>
  <c r="E295" i="9"/>
  <c r="B295" i="9" s="1"/>
  <c r="H294" i="9"/>
  <c r="G294" i="9"/>
  <c r="E294" i="9" s="1"/>
  <c r="B294" i="9" s="1"/>
  <c r="F294" i="9"/>
  <c r="H293" i="9"/>
  <c r="G293" i="9"/>
  <c r="F293" i="9"/>
  <c r="H292" i="9"/>
  <c r="G292" i="9"/>
  <c r="F292" i="9"/>
  <c r="H291" i="9"/>
  <c r="E291" i="9" s="1"/>
  <c r="B291" i="9" s="1"/>
  <c r="G291" i="9"/>
  <c r="F291" i="9"/>
  <c r="F290" i="9"/>
  <c r="F289" i="9"/>
  <c r="H288" i="9"/>
  <c r="G288" i="9"/>
  <c r="F288" i="9"/>
  <c r="E288" i="9"/>
  <c r="B288" i="9" s="1"/>
  <c r="H287" i="9"/>
  <c r="G287" i="9"/>
  <c r="F287" i="9"/>
  <c r="E287" i="9"/>
  <c r="H286" i="9"/>
  <c r="G286" i="9"/>
  <c r="E286" i="9" s="1"/>
  <c r="F286" i="9"/>
  <c r="H285" i="9"/>
  <c r="G285" i="9"/>
  <c r="F285" i="9"/>
  <c r="F284" i="9"/>
  <c r="H283" i="9"/>
  <c r="G283" i="9"/>
  <c r="F283" i="9"/>
  <c r="E283" i="9"/>
  <c r="H282" i="9"/>
  <c r="G282" i="9"/>
  <c r="E282" i="9" s="1"/>
  <c r="F282" i="9"/>
  <c r="H281" i="9"/>
  <c r="G281" i="9"/>
  <c r="F281" i="9"/>
  <c r="F280" i="9"/>
  <c r="F279" i="9"/>
  <c r="F278" i="9"/>
  <c r="F277" i="9"/>
  <c r="F276" i="9"/>
  <c r="L275" i="9"/>
  <c r="F275" i="9" s="1"/>
  <c r="H275" i="9"/>
  <c r="F274" i="9"/>
  <c r="I273" i="9"/>
  <c r="E273" i="9" s="1"/>
  <c r="H273" i="9"/>
  <c r="F273" i="9"/>
  <c r="E272" i="9"/>
  <c r="M271" i="9"/>
  <c r="L271" i="9"/>
  <c r="F271" i="9" s="1"/>
  <c r="E271" i="9"/>
  <c r="B271" i="9"/>
  <c r="M270" i="9"/>
  <c r="L270" i="9"/>
  <c r="F270" i="9" s="1"/>
  <c r="E270" i="9"/>
  <c r="B270" i="9"/>
  <c r="M269" i="9"/>
  <c r="L269" i="9"/>
  <c r="F269" i="9"/>
  <c r="E269" i="9"/>
  <c r="B269" i="9" s="1"/>
  <c r="M268" i="9"/>
  <c r="L268" i="9"/>
  <c r="F268" i="9" s="1"/>
  <c r="E268" i="9"/>
  <c r="M267" i="9"/>
  <c r="L267" i="9"/>
  <c r="F267" i="9" s="1"/>
  <c r="E267" i="9"/>
  <c r="B267" i="9"/>
  <c r="M266" i="9"/>
  <c r="L266" i="9"/>
  <c r="F266" i="9" s="1"/>
  <c r="E266" i="9"/>
  <c r="B266" i="9"/>
  <c r="M265" i="9"/>
  <c r="L265" i="9"/>
  <c r="F265" i="9"/>
  <c r="E265" i="9"/>
  <c r="B265" i="9" s="1"/>
  <c r="M264" i="9"/>
  <c r="L264" i="9"/>
  <c r="F264" i="9" s="1"/>
  <c r="B264" i="9" s="1"/>
  <c r="E264" i="9"/>
  <c r="M263" i="9"/>
  <c r="L263" i="9"/>
  <c r="F263" i="9" s="1"/>
  <c r="E263" i="9"/>
  <c r="B263" i="9"/>
  <c r="M262" i="9"/>
  <c r="L262" i="9"/>
  <c r="F262" i="9" s="1"/>
  <c r="E262" i="9"/>
  <c r="B262" i="9"/>
  <c r="M261" i="9"/>
  <c r="L261" i="9"/>
  <c r="F261" i="9"/>
  <c r="E261" i="9"/>
  <c r="B261" i="9" s="1"/>
  <c r="M260" i="9"/>
  <c r="L260" i="9"/>
  <c r="F260" i="9" s="1"/>
  <c r="E260" i="9"/>
  <c r="M259" i="9"/>
  <c r="L259" i="9"/>
  <c r="F259" i="9" s="1"/>
  <c r="E259" i="9"/>
  <c r="B259" i="9"/>
  <c r="M258" i="9"/>
  <c r="L258" i="9"/>
  <c r="F258" i="9" s="1"/>
  <c r="E258" i="9"/>
  <c r="B258" i="9"/>
  <c r="M257" i="9"/>
  <c r="L257" i="9"/>
  <c r="F257" i="9"/>
  <c r="E257" i="9"/>
  <c r="B257" i="9" s="1"/>
  <c r="M256" i="9"/>
  <c r="L256" i="9"/>
  <c r="F256" i="9" s="1"/>
  <c r="E256" i="9"/>
  <c r="M255" i="9"/>
  <c r="L255" i="9"/>
  <c r="F255" i="9" s="1"/>
  <c r="E255" i="9"/>
  <c r="B255" i="9"/>
  <c r="M254" i="9"/>
  <c r="L254" i="9"/>
  <c r="F254" i="9" s="1"/>
  <c r="E254" i="9"/>
  <c r="B254" i="9"/>
  <c r="M253" i="9"/>
  <c r="L253" i="9"/>
  <c r="F253" i="9"/>
  <c r="E253" i="9"/>
  <c r="B253" i="9" s="1"/>
  <c r="M252" i="9"/>
  <c r="L252" i="9"/>
  <c r="F252" i="9" s="1"/>
  <c r="E252" i="9"/>
  <c r="M251" i="9"/>
  <c r="L251" i="9"/>
  <c r="F251" i="9" s="1"/>
  <c r="E251" i="9"/>
  <c r="B251" i="9"/>
  <c r="M250" i="9"/>
  <c r="L250" i="9"/>
  <c r="F250" i="9" s="1"/>
  <c r="E250" i="9"/>
  <c r="B250" i="9"/>
  <c r="M249" i="9"/>
  <c r="L249" i="9"/>
  <c r="F249" i="9"/>
  <c r="E249" i="9"/>
  <c r="B249" i="9" s="1"/>
  <c r="M248" i="9"/>
  <c r="L248" i="9"/>
  <c r="F248" i="9" s="1"/>
  <c r="E248" i="9"/>
  <c r="M247" i="9"/>
  <c r="L247" i="9"/>
  <c r="F247" i="9" s="1"/>
  <c r="E247" i="9"/>
  <c r="B247" i="9"/>
  <c r="M246" i="9"/>
  <c r="L246" i="9"/>
  <c r="F246" i="9" s="1"/>
  <c r="E246" i="9"/>
  <c r="B246" i="9"/>
  <c r="M245" i="9"/>
  <c r="L245" i="9"/>
  <c r="F245" i="9"/>
  <c r="E245" i="9"/>
  <c r="B245" i="9" s="1"/>
  <c r="M244" i="9"/>
  <c r="L244" i="9"/>
  <c r="F244" i="9" s="1"/>
  <c r="E244" i="9"/>
  <c r="M243" i="9"/>
  <c r="L243" i="9"/>
  <c r="F243" i="9" s="1"/>
  <c r="E243" i="9"/>
  <c r="B243" i="9"/>
  <c r="M242" i="9"/>
  <c r="L242" i="9"/>
  <c r="F242" i="9" s="1"/>
  <c r="E242" i="9"/>
  <c r="B242" i="9"/>
  <c r="M241" i="9"/>
  <c r="L241" i="9"/>
  <c r="F241" i="9"/>
  <c r="E241" i="9"/>
  <c r="B241" i="9" s="1"/>
  <c r="M240" i="9"/>
  <c r="L240" i="9"/>
  <c r="F240" i="9" s="1"/>
  <c r="B240" i="9" s="1"/>
  <c r="E240" i="9"/>
  <c r="M239" i="9"/>
  <c r="L239" i="9"/>
  <c r="F239" i="9" s="1"/>
  <c r="E239" i="9"/>
  <c r="B239" i="9"/>
  <c r="M238" i="9"/>
  <c r="L238" i="9"/>
  <c r="F238" i="9" s="1"/>
  <c r="E238" i="9"/>
  <c r="B238" i="9"/>
  <c r="M237" i="9"/>
  <c r="L237" i="9"/>
  <c r="F237" i="9"/>
  <c r="E237" i="9"/>
  <c r="B237" i="9" s="1"/>
  <c r="M236" i="9"/>
  <c r="L236" i="9"/>
  <c r="F236" i="9" s="1"/>
  <c r="B236" i="9" s="1"/>
  <c r="E236" i="9"/>
  <c r="M235" i="9"/>
  <c r="L235" i="9"/>
  <c r="F235" i="9" s="1"/>
  <c r="E235" i="9"/>
  <c r="B235" i="9"/>
  <c r="M234" i="9"/>
  <c r="L234" i="9"/>
  <c r="F234" i="9" s="1"/>
  <c r="E234" i="9"/>
  <c r="B234" i="9"/>
  <c r="M233" i="9"/>
  <c r="L233" i="9"/>
  <c r="F233" i="9"/>
  <c r="E233" i="9"/>
  <c r="B233" i="9" s="1"/>
  <c r="M232" i="9"/>
  <c r="L232" i="9"/>
  <c r="F232" i="9" s="1"/>
  <c r="E232" i="9"/>
  <c r="M231" i="9"/>
  <c r="L231" i="9"/>
  <c r="F231" i="9" s="1"/>
  <c r="E231" i="9"/>
  <c r="B231" i="9"/>
  <c r="M230" i="9"/>
  <c r="L230" i="9"/>
  <c r="F230" i="9" s="1"/>
  <c r="E230" i="9"/>
  <c r="B230" i="9"/>
  <c r="M229" i="9"/>
  <c r="L229" i="9"/>
  <c r="F229" i="9"/>
  <c r="E229" i="9"/>
  <c r="B229" i="9" s="1"/>
  <c r="M228" i="9"/>
  <c r="L228" i="9"/>
  <c r="F228" i="9" s="1"/>
  <c r="E228" i="9"/>
  <c r="M227" i="9"/>
  <c r="L227" i="9"/>
  <c r="F227" i="9" s="1"/>
  <c r="E227" i="9"/>
  <c r="B227" i="9"/>
  <c r="M226" i="9"/>
  <c r="L226" i="9"/>
  <c r="F226" i="9" s="1"/>
  <c r="E226" i="9"/>
  <c r="B226" i="9"/>
  <c r="M225" i="9"/>
  <c r="L225" i="9"/>
  <c r="F225" i="9"/>
  <c r="E225" i="9"/>
  <c r="B225" i="9" s="1"/>
  <c r="M224" i="9"/>
  <c r="L224" i="9"/>
  <c r="F224" i="9" s="1"/>
  <c r="E224" i="9"/>
  <c r="M223" i="9"/>
  <c r="L223" i="9"/>
  <c r="F223" i="9" s="1"/>
  <c r="E223" i="9"/>
  <c r="B223" i="9"/>
  <c r="M222" i="9"/>
  <c r="L222" i="9"/>
  <c r="F222" i="9" s="1"/>
  <c r="E222" i="9"/>
  <c r="B222" i="9"/>
  <c r="M221" i="9"/>
  <c r="L221" i="9"/>
  <c r="F221" i="9"/>
  <c r="E221" i="9"/>
  <c r="B221" i="9" s="1"/>
  <c r="M220" i="9"/>
  <c r="L220" i="9"/>
  <c r="F220" i="9" s="1"/>
  <c r="B220" i="9" s="1"/>
  <c r="E220" i="9"/>
  <c r="M219" i="9"/>
  <c r="L219" i="9"/>
  <c r="F219" i="9" s="1"/>
  <c r="E219" i="9"/>
  <c r="B219" i="9"/>
  <c r="M218" i="9"/>
  <c r="L218" i="9"/>
  <c r="F218" i="9" s="1"/>
  <c r="E218" i="9"/>
  <c r="B218" i="9"/>
  <c r="M217" i="9"/>
  <c r="L217" i="9"/>
  <c r="F217" i="9" s="1"/>
  <c r="E217" i="9"/>
  <c r="M216" i="9"/>
  <c r="L216" i="9"/>
  <c r="F216" i="9" s="1"/>
  <c r="B216" i="9" s="1"/>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E157" i="9" s="1"/>
  <c r="B157" i="9" s="1"/>
  <c r="G157" i="9"/>
  <c r="F157" i="9"/>
  <c r="H156" i="9"/>
  <c r="G156" i="9"/>
  <c r="F156" i="9"/>
  <c r="E156" i="9"/>
  <c r="B156" i="9" s="1"/>
  <c r="H155" i="9"/>
  <c r="G155" i="9"/>
  <c r="E155" i="9" s="1"/>
  <c r="B155" i="9" s="1"/>
  <c r="F155" i="9"/>
  <c r="H154" i="9"/>
  <c r="G154" i="9"/>
  <c r="F154" i="9"/>
  <c r="H153" i="9"/>
  <c r="E153" i="9" s="1"/>
  <c r="B153" i="9" s="1"/>
  <c r="G153" i="9"/>
  <c r="F153" i="9"/>
  <c r="H152" i="9"/>
  <c r="G152" i="9"/>
  <c r="F152" i="9"/>
  <c r="E152" i="9"/>
  <c r="B152" i="9" s="1"/>
  <c r="H151" i="9"/>
  <c r="G151" i="9"/>
  <c r="E151" i="9" s="1"/>
  <c r="B151" i="9" s="1"/>
  <c r="F151" i="9"/>
  <c r="H150" i="9"/>
  <c r="G150" i="9"/>
  <c r="F150" i="9"/>
  <c r="H149" i="9"/>
  <c r="E149" i="9" s="1"/>
  <c r="B149" i="9" s="1"/>
  <c r="G149" i="9"/>
  <c r="F149" i="9"/>
  <c r="H148" i="9"/>
  <c r="G148" i="9"/>
  <c r="F148" i="9"/>
  <c r="E148" i="9"/>
  <c r="B148" i="9" s="1"/>
  <c r="H147" i="9"/>
  <c r="G147" i="9"/>
  <c r="E147" i="9" s="1"/>
  <c r="B147" i="9" s="1"/>
  <c r="F147" i="9"/>
  <c r="H146" i="9"/>
  <c r="G146" i="9"/>
  <c r="F146" i="9"/>
  <c r="H145" i="9"/>
  <c r="E145" i="9" s="1"/>
  <c r="B145" i="9" s="1"/>
  <c r="G145" i="9"/>
  <c r="F145" i="9"/>
  <c r="H144" i="9"/>
  <c r="G144" i="9"/>
  <c r="F144" i="9"/>
  <c r="E144" i="9"/>
  <c r="B144" i="9" s="1"/>
  <c r="F143" i="9"/>
  <c r="H142" i="9"/>
  <c r="G142" i="9"/>
  <c r="F142" i="9"/>
  <c r="H141" i="9"/>
  <c r="E141" i="9" s="1"/>
  <c r="B141" i="9" s="1"/>
  <c r="G141" i="9"/>
  <c r="F141" i="9"/>
  <c r="H140" i="9"/>
  <c r="G140" i="9"/>
  <c r="F140" i="9"/>
  <c r="E140" i="9"/>
  <c r="B140" i="9" s="1"/>
  <c r="H139" i="9"/>
  <c r="G139" i="9"/>
  <c r="E139" i="9" s="1"/>
  <c r="B139" i="9" s="1"/>
  <c r="F139" i="9"/>
  <c r="H138" i="9"/>
  <c r="G138" i="9"/>
  <c r="F138" i="9"/>
  <c r="H137" i="9"/>
  <c r="E137" i="9" s="1"/>
  <c r="B137" i="9" s="1"/>
  <c r="G137" i="9"/>
  <c r="F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G128" i="9"/>
  <c r="F128" i="9"/>
  <c r="E128" i="9"/>
  <c r="B128" i="9" s="1"/>
  <c r="H127" i="9"/>
  <c r="G127" i="9"/>
  <c r="E127" i="9" s="1"/>
  <c r="B127" i="9" s="1"/>
  <c r="F127" i="9"/>
  <c r="H126" i="9"/>
  <c r="G126" i="9"/>
  <c r="F126" i="9"/>
  <c r="H125" i="9"/>
  <c r="E125" i="9" s="1"/>
  <c r="B125" i="9" s="1"/>
  <c r="G125" i="9"/>
  <c r="F125" i="9"/>
  <c r="H124" i="9"/>
  <c r="G124" i="9"/>
  <c r="F124" i="9"/>
  <c r="E124" i="9"/>
  <c r="B124" i="9" s="1"/>
  <c r="H123" i="9"/>
  <c r="G123" i="9"/>
  <c r="E123" i="9" s="1"/>
  <c r="B123" i="9" s="1"/>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G112" i="9"/>
  <c r="F112" i="9"/>
  <c r="E112" i="9"/>
  <c r="B112" i="9" s="1"/>
  <c r="H111" i="9"/>
  <c r="G111" i="9"/>
  <c r="E111" i="9" s="1"/>
  <c r="B111" i="9" s="1"/>
  <c r="F111" i="9"/>
  <c r="H110" i="9"/>
  <c r="G110" i="9"/>
  <c r="F110" i="9"/>
  <c r="H109" i="9"/>
  <c r="E109" i="9" s="1"/>
  <c r="B109" i="9" s="1"/>
  <c r="G109" i="9"/>
  <c r="F109" i="9"/>
  <c r="H108" i="9"/>
  <c r="G108" i="9"/>
  <c r="F108" i="9"/>
  <c r="E108" i="9"/>
  <c r="B108" i="9" s="1"/>
  <c r="H107" i="9"/>
  <c r="G107" i="9"/>
  <c r="E107" i="9" s="1"/>
  <c r="B107" i="9" s="1"/>
  <c r="F107" i="9"/>
  <c r="H106" i="9"/>
  <c r="G106" i="9"/>
  <c r="F106" i="9"/>
  <c r="H105" i="9"/>
  <c r="E105" i="9" s="1"/>
  <c r="B105" i="9" s="1"/>
  <c r="G105" i="9"/>
  <c r="F105" i="9"/>
  <c r="H104" i="9"/>
  <c r="G104" i="9"/>
  <c r="F104" i="9"/>
  <c r="E104" i="9"/>
  <c r="B104" i="9" s="1"/>
  <c r="H103" i="9"/>
  <c r="G103" i="9"/>
  <c r="E103" i="9" s="1"/>
  <c r="B103" i="9" s="1"/>
  <c r="F103" i="9"/>
  <c r="H102" i="9"/>
  <c r="G102" i="9"/>
  <c r="F102" i="9"/>
  <c r="H101" i="9"/>
  <c r="E101" i="9" s="1"/>
  <c r="B101" i="9" s="1"/>
  <c r="G101" i="9"/>
  <c r="F101" i="9"/>
  <c r="H100" i="9"/>
  <c r="G100" i="9"/>
  <c r="F100" i="9"/>
  <c r="E100" i="9"/>
  <c r="B100" i="9" s="1"/>
  <c r="H99" i="9"/>
  <c r="G99" i="9"/>
  <c r="E99" i="9" s="1"/>
  <c r="B99" i="9" s="1"/>
  <c r="F99" i="9"/>
  <c r="H98" i="9"/>
  <c r="G98" i="9"/>
  <c r="F98" i="9"/>
  <c r="H97" i="9"/>
  <c r="E97" i="9" s="1"/>
  <c r="B97" i="9" s="1"/>
  <c r="G97" i="9"/>
  <c r="F97" i="9"/>
  <c r="H96" i="9"/>
  <c r="G96" i="9"/>
  <c r="F96" i="9"/>
  <c r="E96" i="9"/>
  <c r="B96" i="9" s="1"/>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F86" i="9"/>
  <c r="H85" i="9"/>
  <c r="E85" i="9" s="1"/>
  <c r="B85" i="9" s="1"/>
  <c r="G85" i="9"/>
  <c r="F85" i="9"/>
  <c r="H84" i="9"/>
  <c r="G84" i="9"/>
  <c r="F84" i="9"/>
  <c r="E84" i="9"/>
  <c r="B84" i="9" s="1"/>
  <c r="H83" i="9"/>
  <c r="G83" i="9"/>
  <c r="E83" i="9" s="1"/>
  <c r="B83" i="9" s="1"/>
  <c r="F83" i="9"/>
  <c r="H82" i="9"/>
  <c r="G82" i="9"/>
  <c r="F82" i="9"/>
  <c r="H81" i="9"/>
  <c r="E81" i="9" s="1"/>
  <c r="B81" i="9" s="1"/>
  <c r="G81" i="9"/>
  <c r="F81" i="9"/>
  <c r="H80" i="9"/>
  <c r="G80" i="9"/>
  <c r="F80" i="9"/>
  <c r="E80" i="9"/>
  <c r="B80" i="9" s="1"/>
  <c r="H79" i="9"/>
  <c r="G79" i="9"/>
  <c r="E79" i="9" s="1"/>
  <c r="B79" i="9" s="1"/>
  <c r="F79" i="9"/>
  <c r="H78" i="9"/>
  <c r="G78" i="9"/>
  <c r="F78" i="9"/>
  <c r="H77" i="9"/>
  <c r="E77" i="9" s="1"/>
  <c r="B77" i="9" s="1"/>
  <c r="G77" i="9"/>
  <c r="F77" i="9"/>
  <c r="H76" i="9"/>
  <c r="G76" i="9"/>
  <c r="F76" i="9"/>
  <c r="E76" i="9"/>
  <c r="B76" i="9" s="1"/>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E58" i="9" s="1"/>
  <c r="B58" i="9" s="1"/>
  <c r="F58" i="9"/>
  <c r="H57" i="9"/>
  <c r="G57" i="9"/>
  <c r="F57" i="9"/>
  <c r="E57" i="9"/>
  <c r="B57" i="9" s="1"/>
  <c r="H56" i="9"/>
  <c r="E56" i="9" s="1"/>
  <c r="B56" i="9" s="1"/>
  <c r="G56" i="9"/>
  <c r="F56" i="9"/>
  <c r="H55" i="9"/>
  <c r="G55" i="9"/>
  <c r="E55" i="9" s="1"/>
  <c r="B55" i="9" s="1"/>
  <c r="F55" i="9"/>
  <c r="H54" i="9"/>
  <c r="G54" i="9"/>
  <c r="E54" i="9" s="1"/>
  <c r="B54" i="9" s="1"/>
  <c r="F54" i="9"/>
  <c r="H53" i="9"/>
  <c r="G53" i="9"/>
  <c r="F53" i="9"/>
  <c r="E53" i="9"/>
  <c r="B53" i="9" s="1"/>
  <c r="H52" i="9"/>
  <c r="E52" i="9" s="1"/>
  <c r="B52" i="9" s="1"/>
  <c r="G52" i="9"/>
  <c r="F52" i="9"/>
  <c r="H51" i="9"/>
  <c r="G51" i="9"/>
  <c r="E51" i="9" s="1"/>
  <c r="B51" i="9" s="1"/>
  <c r="F51" i="9"/>
  <c r="H50" i="9"/>
  <c r="G50" i="9"/>
  <c r="E50" i="9" s="1"/>
  <c r="B50" i="9" s="1"/>
  <c r="F50" i="9"/>
  <c r="H49" i="9"/>
  <c r="G49" i="9"/>
  <c r="F49" i="9"/>
  <c r="E49" i="9"/>
  <c r="B49" i="9" s="1"/>
  <c r="H48" i="9"/>
  <c r="E48" i="9" s="1"/>
  <c r="B48" i="9" s="1"/>
  <c r="G48" i="9"/>
  <c r="F48" i="9"/>
  <c r="H47" i="9"/>
  <c r="G47" i="9"/>
  <c r="E47" i="9" s="1"/>
  <c r="B47" i="9" s="1"/>
  <c r="F47" i="9"/>
  <c r="H46" i="9"/>
  <c r="G46" i="9"/>
  <c r="E46" i="9" s="1"/>
  <c r="B46" i="9" s="1"/>
  <c r="F46" i="9"/>
  <c r="H45" i="9"/>
  <c r="G45" i="9"/>
  <c r="F45" i="9"/>
  <c r="E45" i="9"/>
  <c r="B45" i="9" s="1"/>
  <c r="H44" i="9"/>
  <c r="E44" i="9" s="1"/>
  <c r="B44" i="9" s="1"/>
  <c r="G44" i="9"/>
  <c r="F44" i="9"/>
  <c r="H43" i="9"/>
  <c r="G43" i="9"/>
  <c r="E43" i="9" s="1"/>
  <c r="B43" i="9" s="1"/>
  <c r="F43" i="9"/>
  <c r="H42" i="9"/>
  <c r="G42" i="9"/>
  <c r="E42" i="9" s="1"/>
  <c r="B42" i="9" s="1"/>
  <c r="F42" i="9"/>
  <c r="H41" i="9"/>
  <c r="G41" i="9"/>
  <c r="F41" i="9"/>
  <c r="E41" i="9"/>
  <c r="B41" i="9" s="1"/>
  <c r="H40" i="9"/>
  <c r="E40" i="9" s="1"/>
  <c r="B40" i="9" s="1"/>
  <c r="G40" i="9"/>
  <c r="F40" i="9"/>
  <c r="H39" i="9"/>
  <c r="G39" i="9"/>
  <c r="E39" i="9" s="1"/>
  <c r="B39" i="9" s="1"/>
  <c r="F39" i="9"/>
  <c r="H38" i="9"/>
  <c r="G38" i="9"/>
  <c r="E38" i="9" s="1"/>
  <c r="B38" i="9" s="1"/>
  <c r="F38" i="9"/>
  <c r="H37" i="9"/>
  <c r="G37" i="9"/>
  <c r="F37" i="9"/>
  <c r="E37" i="9"/>
  <c r="B37" i="9" s="1"/>
  <c r="H36" i="9"/>
  <c r="E36" i="9" s="1"/>
  <c r="B36" i="9" s="1"/>
  <c r="G36" i="9"/>
  <c r="F36" i="9"/>
  <c r="H35" i="9"/>
  <c r="G35" i="9"/>
  <c r="E35" i="9" s="1"/>
  <c r="B35" i="9" s="1"/>
  <c r="F35" i="9"/>
  <c r="H34" i="9"/>
  <c r="G34" i="9"/>
  <c r="E34" i="9" s="1"/>
  <c r="B34" i="9" s="1"/>
  <c r="F34" i="9"/>
  <c r="H33" i="9"/>
  <c r="G33" i="9"/>
  <c r="F33" i="9"/>
  <c r="E33" i="9"/>
  <c r="B33" i="9" s="1"/>
  <c r="H32" i="9"/>
  <c r="G32" i="9"/>
  <c r="F32" i="9"/>
  <c r="H31" i="9"/>
  <c r="G31" i="9"/>
  <c r="E31" i="9" s="1"/>
  <c r="B31" i="9" s="1"/>
  <c r="F31" i="9"/>
  <c r="H30" i="9"/>
  <c r="G30" i="9"/>
  <c r="F30" i="9"/>
  <c r="H29" i="9"/>
  <c r="G29" i="9"/>
  <c r="F29" i="9"/>
  <c r="E29" i="9"/>
  <c r="B29" i="9" s="1"/>
  <c r="H28" i="9"/>
  <c r="E28" i="9" s="1"/>
  <c r="B28" i="9" s="1"/>
  <c r="G28" i="9"/>
  <c r="F28" i="9"/>
  <c r="H27" i="9"/>
  <c r="G27" i="9"/>
  <c r="E27" i="9" s="1"/>
  <c r="B27" i="9" s="1"/>
  <c r="F27" i="9"/>
  <c r="H26" i="9"/>
  <c r="G26" i="9"/>
  <c r="E26" i="9" s="1"/>
  <c r="B26" i="9" s="1"/>
  <c r="F26" i="9"/>
  <c r="H25" i="9"/>
  <c r="G25" i="9"/>
  <c r="F25" i="9"/>
  <c r="E25" i="9"/>
  <c r="B25" i="9" s="1"/>
  <c r="H24" i="9"/>
  <c r="E24" i="9" s="1"/>
  <c r="B24" i="9" s="1"/>
  <c r="G24" i="9"/>
  <c r="F24" i="9"/>
  <c r="H23" i="9"/>
  <c r="G23" i="9"/>
  <c r="F23" i="9"/>
  <c r="H22" i="9"/>
  <c r="G22" i="9"/>
  <c r="E22" i="9" s="1"/>
  <c r="B22" i="9" s="1"/>
  <c r="F22" i="9"/>
  <c r="F21" i="9"/>
  <c r="F4" i="9"/>
  <c r="O3" i="9"/>
  <c r="G275" i="9" s="1"/>
  <c r="E275" i="9" s="1"/>
  <c r="I3" i="9"/>
  <c r="H3" i="9"/>
  <c r="G3" i="9"/>
  <c r="D101" i="8"/>
  <c r="D95" i="8"/>
  <c r="D90" i="8"/>
  <c r="D85" i="8"/>
  <c r="D80" i="8"/>
  <c r="D75" i="8"/>
  <c r="D70" i="8"/>
  <c r="D65" i="8"/>
  <c r="D60" i="8"/>
  <c r="D55" i="8"/>
  <c r="D50" i="8"/>
  <c r="D49" i="8" s="1"/>
  <c r="D43" i="8" s="1"/>
  <c r="D44" i="8"/>
  <c r="D36" i="8"/>
  <c r="D26" i="8"/>
  <c r="D24" i="8" s="1"/>
  <c r="D18" i="8"/>
  <c r="D8" i="8"/>
  <c r="D6" i="8" s="1"/>
  <c r="E44" i="7"/>
  <c r="D44" i="7"/>
  <c r="E39" i="7"/>
  <c r="E38" i="7" s="1"/>
  <c r="D39" i="7"/>
  <c r="D38" i="7"/>
  <c r="E30" i="7"/>
  <c r="D30" i="7"/>
  <c r="E23" i="7"/>
  <c r="D23" i="7"/>
  <c r="D22" i="7" s="1"/>
  <c r="E22" i="7"/>
  <c r="E14" i="7"/>
  <c r="D14" i="7"/>
  <c r="E7" i="7"/>
  <c r="E6" i="7" s="1"/>
  <c r="E5"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D238" i="5" s="1"/>
  <c r="C1215"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D191" i="5"/>
  <c r="F191" i="5" s="1"/>
  <c r="D190" i="5"/>
  <c r="G309" i="9" s="1"/>
  <c r="F189" i="5"/>
  <c r="F188" i="5"/>
  <c r="F187" i="5"/>
  <c r="F186" i="5"/>
  <c r="F185" i="5"/>
  <c r="F184" i="5"/>
  <c r="F183" i="5"/>
  <c r="F182" i="5"/>
  <c r="F181" i="5"/>
  <c r="E180" i="5"/>
  <c r="D180" i="5"/>
  <c r="F180" i="5" s="1"/>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D87" i="5"/>
  <c r="F87" i="5" s="1"/>
  <c r="F86" i="5"/>
  <c r="F85" i="5"/>
  <c r="F84" i="5"/>
  <c r="F83" i="5"/>
  <c r="F82" i="5"/>
  <c r="F81" i="5"/>
  <c r="F80" i="5"/>
  <c r="E79" i="5"/>
  <c r="D79" i="5"/>
  <c r="F79" i="5" s="1"/>
  <c r="E78" i="5"/>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E7" i="5" s="1"/>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74" i="1"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E459" i="4" s="1"/>
  <c r="D453" i="1"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F418" i="4" s="1"/>
  <c r="E417" i="4"/>
  <c r="D412" i="1" s="1"/>
  <c r="D417" i="4"/>
  <c r="E416" i="4"/>
  <c r="D411" i="1"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D351" i="4"/>
  <c r="F351" i="4" s="1"/>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E163" i="4" s="1"/>
  <c r="D159" i="1" s="1"/>
  <c r="D164" i="4"/>
  <c r="F164" i="4" s="1"/>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D50" i="4"/>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H25" i="3"/>
  <c r="G25" i="3"/>
  <c r="B25" i="3"/>
  <c r="H24" i="3"/>
  <c r="G24" i="3"/>
  <c r="B24" i="3"/>
  <c r="G23" i="3"/>
  <c r="B23" i="3"/>
  <c r="G22" i="3"/>
  <c r="B22" i="3"/>
  <c r="G21" i="3"/>
  <c r="B21" i="3"/>
  <c r="H20"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1" i="1"/>
  <c r="H1481"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D1469" i="1"/>
  <c r="C1469" i="1"/>
  <c r="H1469" i="1" s="1"/>
  <c r="D1468" i="1"/>
  <c r="C1468" i="1"/>
  <c r="D1467" i="1"/>
  <c r="C1467" i="1"/>
  <c r="J1467" i="1" s="1"/>
  <c r="D1466" i="1"/>
  <c r="C1466" i="1"/>
  <c r="D1465" i="1"/>
  <c r="C1465" i="1"/>
  <c r="J1465" i="1" s="1"/>
  <c r="D1464" i="1"/>
  <c r="C1464" i="1"/>
  <c r="D1463" i="1"/>
  <c r="C1463" i="1"/>
  <c r="J1463" i="1" s="1"/>
  <c r="D1462" i="1"/>
  <c r="C1462" i="1"/>
  <c r="D1461" i="1"/>
  <c r="C1461" i="1"/>
  <c r="H1461" i="1" s="1"/>
  <c r="D1460" i="1"/>
  <c r="C1460" i="1"/>
  <c r="D1459" i="1"/>
  <c r="C1459" i="1"/>
  <c r="J1459" i="1" s="1"/>
  <c r="D1458" i="1"/>
  <c r="C1458" i="1"/>
  <c r="D1457" i="1"/>
  <c r="C1457" i="1"/>
  <c r="J1457" i="1" s="1"/>
  <c r="D1456" i="1"/>
  <c r="C1456" i="1"/>
  <c r="D1455" i="1"/>
  <c r="C1455" i="1"/>
  <c r="J1455" i="1" s="1"/>
  <c r="D1454" i="1"/>
  <c r="C1454" i="1"/>
  <c r="D1453" i="1"/>
  <c r="C1453" i="1"/>
  <c r="H1453" i="1" s="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7" i="1"/>
  <c r="C1437" i="1"/>
  <c r="H1437" i="1" s="1"/>
  <c r="D1436"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C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C1409"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D1226" i="1"/>
  <c r="C1226" i="1"/>
  <c r="H1226" i="1" s="1"/>
  <c r="D1225" i="1"/>
  <c r="C1225" i="1"/>
  <c r="H1225" i="1" s="1"/>
  <c r="D1224" i="1"/>
  <c r="C1224" i="1"/>
  <c r="H1224" i="1" s="1"/>
  <c r="D1223" i="1"/>
  <c r="C1223" i="1"/>
  <c r="H1223" i="1" s="1"/>
  <c r="D1221" i="1"/>
  <c r="C1221" i="1"/>
  <c r="H1221" i="1" s="1"/>
  <c r="D1220" i="1"/>
  <c r="C1220" i="1"/>
  <c r="H1220" i="1" s="1"/>
  <c r="D1219" i="1"/>
  <c r="C1219" i="1"/>
  <c r="H1219" i="1" s="1"/>
  <c r="D1218" i="1"/>
  <c r="C1218" i="1"/>
  <c r="H1218" i="1" s="1"/>
  <c r="D1217" i="1"/>
  <c r="C1217" i="1"/>
  <c r="H1217" i="1" s="1"/>
  <c r="C1216"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C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C415" i="1"/>
  <c r="D413" i="1"/>
  <c r="C413" i="1"/>
  <c r="H413" i="1" s="1"/>
  <c r="C412" i="1"/>
  <c r="C411" i="1"/>
  <c r="D406" i="1"/>
  <c r="C406" i="1"/>
  <c r="H406" i="1" s="1"/>
  <c r="D405" i="1"/>
  <c r="C405" i="1"/>
  <c r="H405" i="1" s="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C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B217" i="9" l="1"/>
  <c r="E32" i="9"/>
  <c r="B32" i="9" s="1"/>
  <c r="F215" i="9"/>
  <c r="B215" i="9" s="1"/>
  <c r="E292" i="9"/>
  <c r="B292" i="9" s="1"/>
  <c r="E300" i="9"/>
  <c r="B300" i="9" s="1"/>
  <c r="C1483" i="1"/>
  <c r="H1483" i="1" s="1"/>
  <c r="D176" i="5"/>
  <c r="E281" i="9"/>
  <c r="B281" i="9" s="1"/>
  <c r="E245" i="5"/>
  <c r="D1222" i="1" s="1"/>
  <c r="F250" i="5"/>
  <c r="C1227" i="1"/>
  <c r="H1227" i="1" s="1"/>
  <c r="F115" i="6"/>
  <c r="D1408" i="1"/>
  <c r="C1047" i="1"/>
  <c r="H1047" i="1" s="1"/>
  <c r="H1216" i="1"/>
  <c r="D1216" i="1"/>
  <c r="E307" i="9"/>
  <c r="B307" i="9" s="1"/>
  <c r="H1240" i="1"/>
  <c r="E290" i="9"/>
  <c r="B290" i="9" s="1"/>
  <c r="E285" i="9"/>
  <c r="B285" i="9" s="1"/>
  <c r="H1244" i="1"/>
  <c r="H404" i="1"/>
  <c r="H411" i="1"/>
  <c r="E30" i="9"/>
  <c r="B30" i="9" s="1"/>
  <c r="E23" i="9"/>
  <c r="B23" i="9" s="1"/>
  <c r="B275" i="9"/>
  <c r="H412" i="1"/>
  <c r="E643" i="4"/>
  <c r="D637" i="1" s="1"/>
  <c r="H637" i="1" s="1"/>
  <c r="D5" i="7"/>
  <c r="H1409" i="1"/>
  <c r="H1411" i="1"/>
  <c r="E237" i="5"/>
  <c r="D1215" i="1"/>
  <c r="D415" i="1"/>
  <c r="E420" i="4"/>
  <c r="E528" i="4"/>
  <c r="D523" i="1"/>
  <c r="E141" i="6"/>
  <c r="I24" i="3"/>
  <c r="D1299" i="1"/>
  <c r="E6" i="4"/>
  <c r="E151" i="4"/>
  <c r="E298" i="4"/>
  <c r="D294" i="1"/>
  <c r="I20" i="3"/>
  <c r="D985" i="1"/>
  <c r="E408" i="4"/>
  <c r="D403" i="1" s="1"/>
  <c r="D345" i="1"/>
  <c r="H309" i="9"/>
  <c r="E176" i="5"/>
  <c r="D1167" i="1"/>
  <c r="H985" i="1"/>
  <c r="H1438" i="1"/>
  <c r="J1440" i="1"/>
  <c r="J1442" i="1"/>
  <c r="J1444" i="1"/>
  <c r="J1446" i="1"/>
  <c r="J1448" i="1"/>
  <c r="J1450" i="1"/>
  <c r="J1452" i="1"/>
  <c r="H1454" i="1"/>
  <c r="J1456" i="1"/>
  <c r="J1458" i="1"/>
  <c r="J1460" i="1"/>
  <c r="J1462" i="1"/>
  <c r="J1464" i="1"/>
  <c r="J1466" i="1"/>
  <c r="J1468" i="1"/>
  <c r="H1470" i="1"/>
  <c r="J1472" i="1"/>
  <c r="J1474" i="1"/>
  <c r="J1476" i="1"/>
  <c r="J1478" i="1"/>
  <c r="D82" i="4"/>
  <c r="D106" i="4"/>
  <c r="D163" i="4"/>
  <c r="D151" i="4" s="1"/>
  <c r="D363" i="4"/>
  <c r="D396" i="4"/>
  <c r="D459" i="4"/>
  <c r="F8" i="5"/>
  <c r="F35" i="5"/>
  <c r="D78" i="5"/>
  <c r="E87" i="5"/>
  <c r="D1065" i="1" s="1"/>
  <c r="D134" i="5"/>
  <c r="F234" i="5"/>
  <c r="F239" i="5"/>
  <c r="D245" i="5"/>
  <c r="D237" i="5" s="1"/>
  <c r="H339" i="1"/>
  <c r="F177" i="4"/>
  <c r="F188" i="4"/>
  <c r="D215" i="4"/>
  <c r="D224" i="4"/>
  <c r="D252" i="4"/>
  <c r="D567" i="4"/>
  <c r="D593" i="4"/>
  <c r="D118" i="5"/>
  <c r="F176" i="5"/>
  <c r="F259" i="5"/>
  <c r="D258" i="5"/>
  <c r="H415" i="1"/>
  <c r="H523" i="1"/>
  <c r="F50" i="4"/>
  <c r="F7" i="5"/>
  <c r="E309" i="9"/>
  <c r="B309" i="9" s="1"/>
  <c r="F238" i="5"/>
  <c r="H40" i="1"/>
  <c r="H46" i="1"/>
  <c r="H574" i="1"/>
  <c r="H1065" i="1"/>
  <c r="H1167" i="1"/>
  <c r="H1215" i="1"/>
  <c r="H1413" i="1"/>
  <c r="H1415" i="1"/>
  <c r="H1417" i="1"/>
  <c r="H1419" i="1"/>
  <c r="H1421" i="1"/>
  <c r="H1423" i="1"/>
  <c r="H1425" i="1"/>
  <c r="H1427" i="1"/>
  <c r="H1429" i="1"/>
  <c r="H1431" i="1"/>
  <c r="H1433" i="1"/>
  <c r="D263" i="4"/>
  <c r="D299" i="4"/>
  <c r="D68" i="5"/>
  <c r="B224" i="9"/>
  <c r="B228" i="9"/>
  <c r="B232" i="9"/>
  <c r="B244" i="9"/>
  <c r="B248" i="9"/>
  <c r="B252" i="9"/>
  <c r="B256" i="9"/>
  <c r="B260" i="9"/>
  <c r="B268" i="9"/>
  <c r="D114" i="6"/>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273" i="9"/>
  <c r="B283" i="9"/>
  <c r="B287" i="9"/>
  <c r="E146" i="9"/>
  <c r="B146" i="9" s="1"/>
  <c r="E150" i="9"/>
  <c r="B150" i="9" s="1"/>
  <c r="E154" i="9"/>
  <c r="B154" i="9" s="1"/>
  <c r="E158" i="9"/>
  <c r="B158" i="9" s="1"/>
  <c r="B282" i="9"/>
  <c r="B286" i="9"/>
  <c r="E293" i="9"/>
  <c r="B293" i="9" s="1"/>
  <c r="E297" i="9"/>
  <c r="B297" i="9" s="1"/>
  <c r="E301" i="9"/>
  <c r="B301" i="9" s="1"/>
  <c r="E305" i="9"/>
  <c r="B305" i="9" s="1"/>
  <c r="D644" i="4"/>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F152" i="4"/>
  <c r="F416" i="4"/>
  <c r="F417" i="4"/>
  <c r="F603" i="4"/>
  <c r="F88" i="5"/>
  <c r="F149" i="5"/>
  <c r="F177" i="5"/>
  <c r="F190" i="5"/>
  <c r="F206" i="5"/>
  <c r="F5" i="6"/>
  <c r="D141" i="6"/>
  <c r="D42" i="8"/>
  <c r="H19" i="9" s="1"/>
  <c r="E19" i="9" s="1"/>
  <c r="B19"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H22" i="3" l="1"/>
  <c r="C1153" i="1"/>
  <c r="F643" i="4"/>
  <c r="B192" i="9"/>
  <c r="E21" i="9"/>
  <c r="G315" i="9"/>
  <c r="E315" i="9" s="1"/>
  <c r="C1436" i="1"/>
  <c r="H29" i="3"/>
  <c r="D289" i="4"/>
  <c r="C147" i="1"/>
  <c r="H17" i="3"/>
  <c r="F151" i="4"/>
  <c r="F237" i="5"/>
  <c r="C1214" i="1"/>
  <c r="H23" i="3"/>
  <c r="D175" i="5"/>
  <c r="F258" i="5"/>
  <c r="C1235" i="1"/>
  <c r="F593" i="4"/>
  <c r="C587" i="1"/>
  <c r="F224" i="4"/>
  <c r="C220" i="1"/>
  <c r="F134" i="5"/>
  <c r="C1112" i="1"/>
  <c r="F363" i="4"/>
  <c r="D350" i="4"/>
  <c r="C358" i="1"/>
  <c r="I22" i="3"/>
  <c r="E175" i="5"/>
  <c r="D1152" i="1" s="1"/>
  <c r="D1153" i="1"/>
  <c r="C1046" i="1"/>
  <c r="H21" i="3"/>
  <c r="F567" i="4"/>
  <c r="C561" i="1"/>
  <c r="F215" i="4"/>
  <c r="C211" i="1"/>
  <c r="F245" i="5"/>
  <c r="C1222" i="1"/>
  <c r="F459" i="4"/>
  <c r="C453" i="1"/>
  <c r="F163" i="4"/>
  <c r="C159" i="1"/>
  <c r="E407" i="4"/>
  <c r="D402" i="1" s="1"/>
  <c r="D293" i="1"/>
  <c r="E636" i="4"/>
  <c r="D630" i="1" s="1"/>
  <c r="D522" i="1"/>
  <c r="F213" i="9"/>
  <c r="B213" i="9" s="1"/>
  <c r="F114" i="6"/>
  <c r="C1408" i="1"/>
  <c r="H27" i="3"/>
  <c r="F299" i="4"/>
  <c r="D298" i="4"/>
  <c r="C294" i="1"/>
  <c r="D528" i="4"/>
  <c r="F78" i="5"/>
  <c r="C1056" i="1"/>
  <c r="D420" i="4"/>
  <c r="F106" i="4"/>
  <c r="C102" i="1"/>
  <c r="E289" i="4"/>
  <c r="D147" i="1"/>
  <c r="I17" i="3"/>
  <c r="D1435" i="1"/>
  <c r="I28" i="3"/>
  <c r="E635" i="4"/>
  <c r="D629" i="1" s="1"/>
  <c r="D414" i="1"/>
  <c r="D1214" i="1"/>
  <c r="I23" i="3"/>
  <c r="F263" i="4"/>
  <c r="C259" i="1"/>
  <c r="F118" i="5"/>
  <c r="C1096" i="1"/>
  <c r="F252" i="4"/>
  <c r="C248" i="1"/>
  <c r="F396" i="4"/>
  <c r="C391" i="1"/>
  <c r="F82" i="4"/>
  <c r="C78" i="1"/>
  <c r="D6" i="4"/>
  <c r="I16" i="3"/>
  <c r="D2" i="1"/>
  <c r="E68" i="5"/>
  <c r="D6" i="5"/>
  <c r="F644" i="4"/>
  <c r="C638" i="1"/>
  <c r="G638" i="1" s="1"/>
  <c r="K1450" i="9"/>
  <c r="G313" i="9"/>
  <c r="E313" i="9" s="1"/>
  <c r="B313" i="9" s="1"/>
  <c r="I34" i="3"/>
  <c r="C1517" i="1"/>
  <c r="G312" i="9"/>
  <c r="E312" i="9" s="1"/>
  <c r="F141" i="6"/>
  <c r="H28" i="3"/>
  <c r="C1435" i="1"/>
  <c r="G317" i="9"/>
  <c r="E317"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436" i="1" l="1"/>
  <c r="G1436" i="1"/>
  <c r="B315" i="9"/>
  <c r="E314" i="9"/>
  <c r="I10" i="3" s="1"/>
  <c r="C984" i="1"/>
  <c r="G278" i="9"/>
  <c r="H16" i="3"/>
  <c r="C2" i="1"/>
  <c r="D290" i="4"/>
  <c r="D412" i="4"/>
  <c r="F6" i="4"/>
  <c r="H102" i="1"/>
  <c r="G102" i="1"/>
  <c r="H1112" i="1"/>
  <c r="G1112" i="1"/>
  <c r="H587" i="1"/>
  <c r="G587" i="1"/>
  <c r="F175" i="5"/>
  <c r="C1152" i="1"/>
  <c r="D1046" i="1"/>
  <c r="G1046" i="1" s="1"/>
  <c r="I21" i="3"/>
  <c r="E6" i="5"/>
  <c r="F6" i="5" s="1"/>
  <c r="H78" i="1"/>
  <c r="G78" i="1"/>
  <c r="H248" i="1"/>
  <c r="G248" i="1"/>
  <c r="H259" i="1"/>
  <c r="G259" i="1"/>
  <c r="D636" i="4"/>
  <c r="C522" i="1"/>
  <c r="F528" i="4"/>
  <c r="H159" i="1"/>
  <c r="G159" i="1"/>
  <c r="H1222" i="1"/>
  <c r="G1222" i="1"/>
  <c r="H561" i="1"/>
  <c r="G561" i="1"/>
  <c r="F68" i="5"/>
  <c r="H358" i="1"/>
  <c r="G358" i="1"/>
  <c r="D635" i="4"/>
  <c r="C414" i="1"/>
  <c r="F420" i="4"/>
  <c r="H294" i="1"/>
  <c r="G294" i="1"/>
  <c r="H1408" i="1"/>
  <c r="G1408" i="1"/>
  <c r="G1153" i="1"/>
  <c r="H1153" i="1"/>
  <c r="D408" i="4"/>
  <c r="C345" i="1"/>
  <c r="F350" i="4"/>
  <c r="H220" i="1"/>
  <c r="G220" i="1"/>
  <c r="H1235" i="1"/>
  <c r="G1235" i="1"/>
  <c r="H1214" i="1"/>
  <c r="G1214" i="1"/>
  <c r="H147" i="1"/>
  <c r="G147" i="1"/>
  <c r="H391" i="1"/>
  <c r="G391" i="1"/>
  <c r="H1096" i="1"/>
  <c r="G1096" i="1"/>
  <c r="D285" i="1"/>
  <c r="E291" i="4"/>
  <c r="D287" i="1" s="1"/>
  <c r="E290" i="4"/>
  <c r="D286" i="1" s="1"/>
  <c r="E413" i="4"/>
  <c r="H1056" i="1"/>
  <c r="G1056" i="1"/>
  <c r="D407" i="4"/>
  <c r="C293" i="1"/>
  <c r="F298" i="4"/>
  <c r="H453" i="1"/>
  <c r="G453" i="1"/>
  <c r="H211" i="1"/>
  <c r="G211" i="1"/>
  <c r="C285" i="1"/>
  <c r="D413" i="4"/>
  <c r="D291" i="4"/>
  <c r="F289" i="4"/>
  <c r="H638" i="1"/>
  <c r="D633" i="1"/>
  <c r="B317" i="9"/>
  <c r="E316" i="9"/>
  <c r="H1435" i="1"/>
  <c r="G1435" i="1"/>
  <c r="H9" i="3"/>
  <c r="B312" i="9"/>
  <c r="E311" i="9"/>
  <c r="H1517" i="1"/>
  <c r="G1517" i="1"/>
  <c r="H11" i="3"/>
  <c r="C287" i="1" l="1"/>
  <c r="F291" i="4"/>
  <c r="H293" i="1"/>
  <c r="G293" i="1"/>
  <c r="D408" i="1"/>
  <c r="E414" i="4"/>
  <c r="D409" i="1" s="1"/>
  <c r="E640" i="4"/>
  <c r="E415" i="4"/>
  <c r="D410" i="1" s="1"/>
  <c r="H1046" i="1"/>
  <c r="D639" i="4"/>
  <c r="F412" i="4"/>
  <c r="C407" i="1"/>
  <c r="D414" i="4"/>
  <c r="D415" i="4"/>
  <c r="C408" i="1"/>
  <c r="F413" i="4"/>
  <c r="D640" i="4"/>
  <c r="F407" i="4"/>
  <c r="C402" i="1"/>
  <c r="H345" i="1"/>
  <c r="G345" i="1"/>
  <c r="H1152" i="1"/>
  <c r="G1152" i="1"/>
  <c r="F290" i="4"/>
  <c r="C286" i="1"/>
  <c r="H285" i="1"/>
  <c r="G285" i="1"/>
  <c r="F408" i="4"/>
  <c r="C403" i="1"/>
  <c r="H414" i="1"/>
  <c r="G414" i="1"/>
  <c r="H522" i="1"/>
  <c r="G522" i="1"/>
  <c r="H278" i="9"/>
  <c r="E278" i="9" s="1"/>
  <c r="D984" i="1"/>
  <c r="G984" i="1" s="1"/>
  <c r="G2" i="1"/>
  <c r="H2" i="1"/>
  <c r="G284" i="9"/>
  <c r="E284" i="9" s="1"/>
  <c r="B284" i="9" s="1"/>
  <c r="F635" i="4"/>
  <c r="C629" i="1"/>
  <c r="F636" i="4"/>
  <c r="C630" i="1"/>
  <c r="H8" i="3"/>
  <c r="M3" i="9" s="1"/>
  <c r="H984" i="1"/>
  <c r="N3" i="9"/>
  <c r="I11" i="3"/>
  <c r="K3" i="9"/>
  <c r="I9" i="3"/>
  <c r="E277" i="9" l="1"/>
  <c r="I8" i="3" s="1"/>
  <c r="B278" i="9"/>
  <c r="H407" i="1"/>
  <c r="G407" i="1"/>
  <c r="H402" i="1"/>
  <c r="G402" i="1"/>
  <c r="H408" i="1"/>
  <c r="G408" i="1"/>
  <c r="E642" i="4"/>
  <c r="E641" i="4"/>
  <c r="D634" i="1"/>
  <c r="H630" i="1"/>
  <c r="G630" i="1"/>
  <c r="H403" i="1"/>
  <c r="G403" i="1"/>
  <c r="C410" i="1"/>
  <c r="F415" i="4"/>
  <c r="C633" i="1"/>
  <c r="D641" i="4"/>
  <c r="F639" i="4"/>
  <c r="H629" i="1"/>
  <c r="G629" i="1"/>
  <c r="H286" i="1"/>
  <c r="G286" i="1"/>
  <c r="D642" i="4"/>
  <c r="F640" i="4"/>
  <c r="C634" i="1"/>
  <c r="F414" i="4"/>
  <c r="C409" i="1"/>
  <c r="H287" i="1"/>
  <c r="G287" i="1"/>
  <c r="H410" i="1" l="1"/>
  <c r="G410" i="1"/>
  <c r="G409" i="1"/>
  <c r="H409" i="1"/>
  <c r="H634" i="1"/>
  <c r="G634" i="1"/>
  <c r="F641" i="4"/>
  <c r="C635" i="1"/>
  <c r="G276" i="9"/>
  <c r="E276" i="9" s="1"/>
  <c r="B276" i="9" s="1"/>
  <c r="D645" i="4"/>
  <c r="H633" i="1"/>
  <c r="G633" i="1"/>
  <c r="D635" i="1"/>
  <c r="E645" i="4"/>
  <c r="C636" i="1"/>
  <c r="D646" i="4"/>
  <c r="F642" i="4"/>
  <c r="E646" i="4"/>
  <c r="D636" i="1"/>
  <c r="H19" i="3" l="1"/>
  <c r="C640" i="1"/>
  <c r="F646" i="4"/>
  <c r="G635" i="1"/>
  <c r="H635" i="1"/>
  <c r="H636" i="1"/>
  <c r="G636" i="1"/>
  <c r="I19" i="3"/>
  <c r="D640" i="1"/>
  <c r="H7" i="3" s="1"/>
  <c r="J3" i="9" s="1"/>
  <c r="L272" i="9" s="1"/>
  <c r="I18" i="3"/>
  <c r="D639" i="1"/>
  <c r="F645" i="4"/>
  <c r="H18" i="3"/>
  <c r="C639" i="1"/>
  <c r="I12" i="9" l="1"/>
  <c r="I5" i="9"/>
  <c r="J17" i="9"/>
  <c r="I13" i="9"/>
  <c r="K11" i="9"/>
  <c r="J10" i="9"/>
  <c r="K8" i="9"/>
  <c r="J7" i="9"/>
  <c r="I6" i="9"/>
  <c r="G16" i="9"/>
  <c r="G17" i="9"/>
  <c r="G18" i="9"/>
  <c r="G274" i="9"/>
  <c r="L15" i="9"/>
  <c r="I9" i="9"/>
  <c r="K7" i="9"/>
  <c r="M16" i="9"/>
  <c r="M272" i="9"/>
  <c r="F272" i="9" s="1"/>
  <c r="H15" i="9"/>
  <c r="G15" i="9"/>
  <c r="K12" i="9"/>
  <c r="J11" i="9"/>
  <c r="K9" i="9"/>
  <c r="J8" i="9"/>
  <c r="I7" i="9"/>
  <c r="K5" i="9"/>
  <c r="H16" i="9"/>
  <c r="H17" i="9"/>
  <c r="H18" i="9"/>
  <c r="H274" i="9"/>
  <c r="J13" i="9"/>
  <c r="K10" i="9"/>
  <c r="E10" i="9" s="1"/>
  <c r="B10" i="9" s="1"/>
  <c r="J6" i="9"/>
  <c r="M15" i="9"/>
  <c r="F15" i="9" s="1"/>
  <c r="K13" i="9"/>
  <c r="J12" i="9"/>
  <c r="I11" i="9"/>
  <c r="J9" i="9"/>
  <c r="I8" i="9"/>
  <c r="K6" i="9"/>
  <c r="J5" i="9"/>
  <c r="L16" i="9"/>
  <c r="I17" i="9"/>
  <c r="H639" i="1"/>
  <c r="G639" i="1"/>
  <c r="G640" i="1"/>
  <c r="H640" i="1"/>
  <c r="E15" i="9" l="1"/>
  <c r="F16" i="9"/>
  <c r="E8" i="9"/>
  <c r="B8" i="9" s="1"/>
  <c r="E11" i="9"/>
  <c r="B11" i="9" s="1"/>
  <c r="E5" i="9"/>
  <c r="B5" i="9" s="1"/>
  <c r="E12" i="9"/>
  <c r="B12" i="9" s="1"/>
  <c r="F14" i="9"/>
  <c r="E13" i="9"/>
  <c r="B13" i="9" s="1"/>
  <c r="E7" i="9"/>
  <c r="B7" i="9" s="1"/>
  <c r="E6" i="9"/>
  <c r="B6" i="9" s="1"/>
  <c r="E9" i="9"/>
  <c r="B9" i="9" s="1"/>
  <c r="F20" i="9"/>
  <c r="B272" i="9"/>
  <c r="E17" i="9"/>
  <c r="B17" i="9" s="1"/>
  <c r="E16" i="9"/>
  <c r="B16" i="9" s="1"/>
  <c r="E274" i="9"/>
  <c r="E18" i="9"/>
  <c r="B18" i="9" s="1"/>
  <c r="B15" i="9"/>
  <c r="F3" i="9" l="1"/>
  <c r="E4" i="9"/>
  <c r="E14" i="9"/>
  <c r="E20" i="9"/>
  <c r="I7" i="3" s="1"/>
  <c r="B27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<sst xmlns="http://schemas.openxmlformats.org/spreadsheetml/2006/main" count="4369" uniqueCount="3421">
  <si>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</si>
  <si>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</si>
  <si>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</si>
  <si>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</si>
  <si>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</si>
  <si>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</si>
  <si>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</si>
  <si>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</si>
  <si>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</si>
  <si>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</si>
  <si>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</si>
  <si>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</si>
  <si>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</si>
  <si>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</si>
  <si>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</si>
  <si>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</si>
  <si>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</si>
  <si>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</si>
  <si>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</si>
  <si>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</si>
  <si>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</si>
  <si>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</si>
  <si>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</si>
  <si>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</si>
  <si>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</si>
  <si>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</si>
  <si>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</si>
  <si>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</si>
  <si>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</si>
  <si>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</si>
  <si>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</si>
  <si>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</si>
  <si>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</si>
  <si>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</si>
  <si>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</si>
  <si>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</si>
  <si>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</si>
  <si>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</si>
  <si>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</si>
  <si>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</si>
  <si>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</si>
  <si>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</si>
  <si>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</si>
  <si>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</si>
  <si>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</si>
  <si>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</si>
  <si>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</si>
  <si>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</si>
  <si>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15497 - O.Š. TINA UJEVIĆA,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</si>
  <si>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</si>
  <si>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</si>
  <si>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</si>
  <si>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</si>
  <si>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</si>
  <si>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</si>
  <si>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</si>
  <si>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</si>
  <si>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</si>
  <si>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</si>
  <si>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</si>
  <si>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</si>
  <si>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</si>
  <si>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</si>
  <si>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</si>
  <si>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</si>
  <si>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</si>
  <si>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</si>
  <si>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</si>
  <si>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</si>
  <si>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</si>
  <si>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</si>
  <si>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</si>
  <si>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</si>
  <si>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</si>
  <si>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</si>
  <si>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</si>
  <si>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</si>
  <si>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</si>
  <si>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</si>
  <si>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</si>
  <si>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</si>
  <si>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</si>
  <si>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</si>
  <si>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</si>
  <si>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</si>
  <si>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</si>
  <si>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</si>
  <si>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</si>
  <si>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</si>
  <si>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</si>
  <si>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</si>
  <si>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</si>
  <si>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</si>
  <si>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</si>
  <si>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</si>
  <si>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</si>
  <si>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</si>
  <si>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</si>
  <si>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</si>
  <si>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</si>
  <si>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</si>
  <si>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</si>
  <si>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</si>
  <si>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</si>
  <si>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</si>
  <si>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</si>
  <si>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</si>
  <si>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</si>
  <si>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</si>
  <si>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</si>
  <si>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</si>
  <si>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</si>
  <si>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</si>
  <si>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</si>
  <si>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</si>
  <si>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</si>
  <si>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</si>
  <si>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</si>
  <si>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</si>
  <si>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</si>
  <si>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</si>
  <si>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</si>
  <si>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</si>
  <si>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</si>
  <si>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</si>
  <si>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</si>
  <si>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</si>
  <si>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</si>
  <si>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</si>
  <si>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</si>
  <si>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</si>
  <si>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</si>
  <si>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</si>
  <si>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</si>
  <si>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</si>
  <si>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</si>
  <si>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</si>
  <si>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</si>
  <si>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</si>
  <si>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</si>
  <si>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</si>
  <si>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</si>
  <si>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</si>
  <si>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</si>
  <si>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</si>
  <si>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</si>
  <si>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</si>
  <si>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</si>
  <si>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</si>
  <si>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</si>
  <si>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</si>
  <si>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</si>
  <si>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</si>
  <si>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</si>
  <si>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</si>
  <si>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</si>
  <si>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</si>
  <si>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</si>
  <si>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</si>
  <si>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</si>
  <si>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</si>
  <si>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</si>
  <si>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</si>
  <si>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</si>
  <si>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</si>
  <si>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</si>
  <si>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</si>
  <si>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</si>
  <si>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</si>
  <si>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</si>
  <si>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</si>
  <si>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</si>
  <si>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</si>
  <si>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</si>
  <si>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</si>
  <si>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</si>
  <si>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</si>
  <si>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</si>
  <si>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</si>
  <si>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</si>
  <si>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</si>
  <si>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</si>
  <si>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</si>
  <si>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</si>
  <si>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</si>
  <si>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</si>
  <si>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</si>
  <si>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</si>
  <si>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</si>
  <si>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</si>
  <si>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</si>
  <si>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</si>
  <si>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</si>
  <si>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</si>
  <si>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</si>
  <si>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</si>
  <si>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</si>
  <si>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</si>
  <si>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</si>
  <si>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</si>
  <si>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</si>
  <si>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</si>
  <si>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</si>
  <si>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</si>
  <si>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</si>
  <si>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</si>
  <si>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</si>
  <si>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</si>
  <si>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</si>
  <si>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</si>
  <si>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</si>
  <si>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</si>
  <si>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</si>
  <si>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</si>
  <si>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</si>
  <si>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</si>
  <si>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</si>
  <si>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</si>
  <si>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</si>
  <si>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</si>
  <si>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</si>
  <si>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</si>
  <si>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</si>
  <si>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</si>
  <si>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</si>
  <si>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</si>
  <si>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</si>
  <si>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</si>
  <si>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</si>
  <si>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</si>
  <si>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</si>
  <si>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</si>
  <si>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</si>
  <si>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</si>
  <si>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</si>
  <si>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</si>
  <si>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</si>
  <si>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</si>
  <si>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</si>
  <si>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</si>
  <si>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</si>
  <si>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</si>
  <si>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</si>
  <si>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</si>
  <si>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</si>
  <si>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</si>
  <si>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</si>
  <si>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</si>
  <si>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</si>
  <si>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</si>
  <si>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</si>
  <si>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</si>
  <si>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</si>
  <si>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</si>
  <si>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</si>
  <si>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</si>
  <si>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</si>
  <si>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</si>
  <si>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</si>
  <si>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</si>
  <si>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</si>
  <si>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</si>
  <si>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</si>
  <si>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</si>
  <si>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</si>
  <si>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</si>
  <si>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</si>
  <si>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</si>
  <si>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</si>
  <si>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</si>
  <si>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</si>
  <si>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</si>
  <si>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</si>
  <si>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</si>
  <si>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</si>
  <si>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</si>
  <si>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</si>
  <si>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</si>
  <si>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</si>
  <si>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</si>
  <si>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</si>
  <si>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</si>
  <si>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</si>
  <si>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</si>
  <si>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</si>
  <si>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</si>
  <si>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</si>
  <si>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</si>
  <si>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</si>
  <si>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</si>
  <si>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</si>
  <si>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</si>
  <si>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</si>
  <si>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</si>
  <si>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</si>
  <si>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</si>
  <si>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</si>
  <si>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</si>
  <si>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</si>
  <si>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</si>
  <si>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</si>
  <si>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</si>
  <si>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</si>
  <si>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</si>
  <si>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</si>
  <si>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</si>
  <si>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</si>
  <si>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</si>
  <si>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</si>
  <si>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</si>
  <si>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</si>
  <si>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</si>
  <si>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</si>
  <si>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</si>
  <si>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</si>
  <si>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</si>
  <si>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</si>
  <si>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</si>
  <si>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</si>
  <si>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</si>
  <si>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</si>
  <si>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</si>
  <si>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</si>
  <si>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</si>
  <si>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</si>
  <si>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</si>
  <si>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</si>
  <si>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</si>
  <si>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</si>
  <si>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</si>
  <si>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</si>
  <si>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</si>
  <si>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</si>
  <si>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</si>
  <si>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</si>
  <si>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</si>
  <si>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</si>
  <si>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</si>
  <si>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</si>
  <si>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</si>
  <si>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</si>
  <si>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</si>
  <si>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</si>
  <si>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</si>
  <si>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</si>
  <si>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</si>
  <si>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</si>
  <si>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</si>
  <si>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</si>
  <si>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</si>
  <si>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</si>
  <si>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</si>
  <si>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</si>
  <si>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</si>
  <si>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</si>
  <si>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</si>
  <si>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</si>
  <si>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</si>
  <si>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</si>
  <si>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</si>
  <si>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</si>
  <si>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</si>
  <si>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</si>
  <si>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</si>
  <si>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</si>
  <si>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</si>
  <si>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</si>
  <si>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</si>
  <si>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</si>
  <si>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</si>
  <si>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</si>
  <si>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</si>
  <si>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</si>
  <si>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</si>
  <si>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</si>
  <si>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</si>
  <si>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</si>
  <si>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</si>
  <si>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</si>
  <si>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</si>
  <si>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</si>
  <si>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</si>
  <si>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</si>
  <si>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</si>
  <si>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</si>
  <si>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</si>
  <si>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</si>
  <si>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</si>
  <si>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</si>
  <si>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</si>
  <si>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</si>
  <si>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</si>
  <si>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</si>
  <si>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</si>
  <si>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</si>
  <si>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</si>
  <si>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</si>
  <si>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</si>
  <si>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</si>
  <si>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</si>
  <si>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</si>
  <si>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</si>
  <si>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</si>
  <si>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</si>
  <si>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</si>
  <si>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</si>
  <si>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</si>
  <si>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</si>
  <si>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</si>
  <si>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</si>
  <si>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</si>
  <si>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</si>
  <si>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</si>
  <si>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</si>
  <si>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</si>
  <si>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</si>
  <si>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</si>
  <si>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</si>
  <si>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</si>
  <si>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</si>
  <si>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</si>
  <si>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</si>
  <si>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</si>
  <si>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</si>
  <si>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</si>
  <si>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</si>
  <si>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</si>
  <si>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</si>
  <si>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</si>
  <si>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</si>
  <si>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</si>
  <si>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</si>
  <si>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</si>
  <si>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</si>
  <si>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</si>
  <si>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</si>
  <si>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</si>
  <si>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</si>
  <si>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</si>
  <si>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</si>
  <si>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</si>
  <si>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</si>
  <si>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</si>
  <si>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</si>
  <si>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</si>
  <si>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</si>
  <si>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</si>
  <si>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</si>
  <si>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</si>
  <si>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</si>
  <si>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</si>
  <si>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</si>
  <si>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</si>
  <si>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</si>
  <si>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</si>
  <si>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</si>
  <si>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</si>
  <si>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</si>
  <si>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</si>
  <si>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</si>
  <si>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</si>
  <si>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</si>
  <si>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</si>
  <si>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</si>
  <si>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</si>
  <si>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</si>
  <si>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</si>
  <si>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</si>
  <si>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</si>
  <si>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</si>
  <si>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</si>
  <si>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</si>
  <si>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</si>
  <si>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</si>
  <si>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</si>
  <si>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</si>
  <si>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</si>
  <si>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</si>
  <si>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</si>
  <si>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</si>
  <si>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</si>
  <si>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</si>
  <si>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</si>
  <si>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</si>
  <si>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</si>
  <si>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</si>
  <si>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</si>
  <si>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</si>
  <si>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</si>
  <si>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</si>
  <si>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</si>
  <si>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</si>
  <si>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</si>
  <si>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</si>
  <si>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</si>
  <si>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</si>
  <si>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</si>
  <si>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</si>
  <si>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</si>
  <si>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</si>
  <si>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</si>
  <si>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</si>
  <si>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</si>
  <si>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</si>
  <si>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</si>
  <si>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</si>
  <si>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</si>
  <si>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</si>
  <si>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</si>
  <si>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</si>
  <si>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</si>
  <si>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</si>
  <si>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</si>
  <si>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</si>
  <si>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</si>
  <si>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</si>
  <si>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</si>
  <si>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</si>
  <si>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</si>
  <si>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</si>
  <si>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</si>
  <si>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</si>
  <si>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</si>
  <si>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</si>
  <si>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</si>
  <si>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</si>
  <si>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</si>
  <si>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</si>
  <si>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</si>
  <si>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</si>
  <si>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</si>
  <si>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</si>
  <si>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</si>
  <si>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</si>
  <si>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</si>
  <si>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</si>
  <si>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</si>
  <si>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</si>
  <si>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</si>
  <si>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</si>
  <si>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</si>
  <si>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</si>
  <si>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</si>
  <si>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</si>
  <si>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</si>
  <si>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</si>
  <si>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</si>
  <si>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</si>
  <si>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</si>
  <si>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</si>
  <si>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</si>
  <si>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</si>
  <si>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</si>
  <si>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</si>
  <si>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</si>
  <si>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</si>
  <si>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</si>
  <si>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</si>
  <si>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</si>
  <si>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</si>
  <si>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</si>
  <si>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</si>
  <si>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</si>
  <si>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</si>
  <si>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</si>
  <si>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</si>
  <si>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</si>
  <si>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</si>
  <si>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</si>
  <si>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</si>
  <si>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</si>
  <si>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</si>
  <si>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</si>
  <si>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</si>
  <si>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</si>
  <si>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</si>
  <si>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</si>
  <si>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</si>
  <si>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</si>
  <si>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</si>
  <si>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</si>
  <si>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</si>
  <si>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</si>
  <si>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</si>
  <si>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</si>
  <si>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</si>
  <si>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</si>
  <si>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</si>
  <si>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</si>
  <si>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</si>
  <si>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</si>
  <si>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</si>
  <si>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</si>
  <si>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</si>
  <si>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</si>
  <si>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</si>
  <si>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</si>
  <si>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</si>
  <si>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</si>
  <si>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</si>
  <si>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</si>
  <si>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</si>
  <si>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</si>
  <si>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</si>
  <si>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</si>
  <si>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</si>
  <si>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</si>
  <si>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</si>
  <si>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</si>
  <si>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</si>
  <si>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</si>
  <si>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</si>
  <si>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</si>
  <si>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</si>
  <si>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</si>
  <si>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</si>
  <si>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</si>
  <si>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</si>
  <si>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</si>
  <si>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</si>
  <si>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</si>
  <si>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</si>
  <si>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</si>
  <si>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</si>
  <si>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</si>
  <si>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</si>
  <si>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</si>
  <si>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</si>
  <si>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</si>
  <si>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</si>
  <si>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</si>
  <si>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</si>
  <si>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</si>
  <si>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</si>
  <si>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</si>
  <si>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</si>
  <si>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</si>
  <si>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</si>
  <si>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</si>
  <si>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</si>
  <si>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</si>
  <si>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</si>
  <si>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</si>
  <si>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</si>
  <si>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</si>
  <si>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</si>
  <si>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</si>
  <si>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</si>
  <si>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</si>
  <si>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</si>
  <si>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</si>
  <si>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</si>
  <si>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</si>
  <si>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</si>
  <si>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</si>
  <si>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</si>
  <si>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</si>
  <si>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</si>
  <si>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</si>
  <si>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</si>
  <si>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</si>
  <si>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</si>
  <si>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</si>
  <si>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</si>
  <si>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</si>
  <si>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</si>
  <si>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</si>
  <si>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</si>
  <si>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</si>
  <si>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</si>
  <si>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</si>
  <si>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</si>
  <si>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</si>
  <si>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</si>
  <si>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</si>
  <si>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</si>
  <si>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</si>
  <si>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</si>
  <si>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</si>
  <si>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</si>
  <si>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</si>
  <si>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</si>
  <si>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</si>
  <si>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</si>
  <si>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</si>
  <si>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</si>
  <si>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</si>
  <si>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</si>
  <si>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</si>
  <si>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</si>
  <si>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</si>
  <si>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</si>
  <si>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</si>
  <si>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</si>
  <si>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</si>
  <si>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</si>
  <si>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</si>
  <si>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</si>
  <si>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</si>
  <si>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</si>
  <si>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</si>
  <si>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</si>
  <si>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</si>
  <si>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</si>
  <si>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</si>
  <si>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</si>
  <si>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</si>
  <si>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</si>
  <si>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</si>
  <si>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</si>
  <si>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</si>
  <si>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</si>
  <si>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</si>
  <si>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</si>
  <si>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</si>
  <si>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</si>
  <si>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</si>
  <si>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</si>
  <si>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</si>
  <si>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</si>
  <si>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</si>
  <si>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</si>
  <si>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</si>
  <si>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</si>
  <si>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</si>
  <si>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</si>
  <si>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</si>
  <si>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</si>
  <si>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</si>
  <si>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</si>
  <si>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</si>
  <si>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</si>
  <si>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</si>
  <si>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</si>
  <si>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</si>
  <si>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</si>
  <si>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</si>
  <si>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</si>
  <si>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</si>
  <si>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</si>
  <si>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</si>
  <si>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</si>
  <si>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</si>
  <si>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</si>
  <si>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</si>
  <si>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</si>
  <si>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</si>
  <si>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</si>
  <si>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</si>
  <si>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</si>
  <si>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</si>
  <si>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</si>
  <si>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</si>
  <si>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</si>
  <si>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</si>
  <si>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</si>
  <si>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</si>
  <si>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</si>
  <si>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</si>
  <si>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</si>
  <si>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</si>
  <si>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</si>
  <si>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</si>
  <si>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</si>
  <si>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</si>
  <si>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</si>
  <si>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</si>
  <si>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</si>
  <si>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</si>
  <si>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</si>
  <si>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</si>
  <si>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</si>
  <si>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</si>
  <si>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</si>
  <si>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</si>
  <si>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</si>
  <si>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</si>
  <si>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</si>
  <si>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</si>
  <si>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</si>
  <si>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</si>
  <si>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</si>
  <si>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</si>
  <si>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</si>
  <si>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</si>
  <si>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</si>
  <si>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</si>
  <si>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</si>
  <si>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</si>
  <si>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</si>
  <si>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</si>
  <si>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</si>
  <si>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</si>
  <si>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</si>
  <si>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</si>
  <si>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</si>
  <si>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</si>
  <si>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</si>
  <si>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</si>
  <si>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</si>
  <si>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</si>
  <si>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</si>
  <si>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</si>
  <si>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</si>
  <si>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</si>
  <si>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</si>
  <si>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</si>
  <si>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</si>
  <si>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</si>
  <si>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</si>
  <si>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</si>
  <si>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</si>
  <si>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</si>
  <si>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</si>
  <si>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</si>
  <si>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</si>
  <si>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</si>
  <si>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</si>
  <si>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</si>
  <si>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</si>
  <si>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</si>
  <si>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</si>
  <si>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</si>
  <si>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</si>
  <si>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</si>
  <si>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</si>
  <si>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</si>
  <si>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</si>
  <si>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</si>
  <si>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</si>
  <si>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</si>
  <si>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</si>
  <si>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</si>
  <si>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</si>
  <si>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</si>
  <si>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</si>
  <si>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</si>
  <si>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</si>
  <si>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</si>
  <si>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</si>
  <si>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</si>
  <si>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</si>
  <si>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</si>
  <si>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</si>
  <si>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</si>
  <si>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</si>
  <si>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</si>
  <si>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</si>
  <si>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</si>
  <si>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</si>
  <si>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</si>
  <si>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</si>
  <si>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</si>
  <si>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</si>
  <si>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</si>
  <si>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</si>
  <si>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</si>
  <si>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</si>
  <si>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</si>
  <si>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</si>
  <si>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</si>
  <si>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</si>
  <si>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</si>
  <si>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</si>
  <si>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</si>
  <si>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</si>
  <si>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</si>
  <si>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</si>
  <si>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</si>
  <si>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</si>
  <si>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</si>
  <si>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</si>
  <si>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</si>
  <si>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</si>
  <si>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</si>
  <si>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</si>
  <si>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</si>
  <si>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</si>
  <si>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</si>
  <si>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</si>
  <si>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</si>
  <si>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</si>
  <si>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</si>
  <si>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</si>
  <si>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</si>
  <si>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</si>
  <si>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</si>
  <si>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</si>
  <si>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</si>
  <si>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</si>
  <si>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</si>
  <si>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</si>
  <si>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</si>
  <si>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</si>
  <si>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</si>
  <si>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</si>
  <si>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</si>
  <si>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</si>
  <si>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</si>
  <si>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</si>
  <si>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</si>
  <si>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</si>
  <si>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</si>
  <si>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</si>
  <si>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</si>
  <si>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</si>
  <si>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</si>
  <si>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</si>
  <si>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</si>
  <si>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</si>
  <si>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</si>
  <si>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</si>
  <si>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</si>
  <si>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</si>
  <si>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</si>
  <si>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</si>
  <si>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</si>
  <si>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</si>
  <si>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</si>
  <si>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</si>
  <si>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</si>
  <si>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</si>
  <si>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</si>
  <si>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</si>
  <si>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</si>
  <si>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</si>
  <si>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</si>
  <si>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</si>
  <si>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</si>
  <si>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</si>
  <si>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</si>
  <si>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</si>
  <si>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</si>
  <si>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</si>
  <si>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</si>
  <si>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</si>
  <si>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</si>
  <si>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</si>
  <si>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</si>
  <si>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</si>
  <si>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</si>
  <si>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</si>
  <si>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</si>
  <si>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</si>
  <si>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</si>
  <si>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</si>
  <si>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</si>
  <si>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</si>
  <si>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</si>
  <si>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</si>
  <si>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</si>
  <si>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</si>
  <si>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</si>
  <si>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</si>
  <si>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</si>
  <si>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</si>
  <si>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</si>
  <si>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</si>
  <si>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</si>
  <si>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</si>
  <si>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</si>
  <si>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</si>
  <si>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</si>
  <si>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</si>
  <si>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</si>
  <si>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</si>
  <si>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</si>
  <si>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</si>
  <si>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</si>
  <si>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</si>
  <si>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</si>
  <si>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</si>
  <si>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</si>
  <si>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</si>
  <si>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</si>
  <si>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</si>
  <si>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</si>
  <si>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</si>
  <si>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</si>
  <si>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</si>
  <si>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</si>
  <si>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</si>
  <si>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</si>
  <si>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</si>
  <si>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</si>
  <si>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</si>
  <si>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</si>
  <si>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</si>
  <si>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</si>
  <si>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</si>
  <si>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</si>
  <si>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</si>
  <si>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</si>
  <si>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</si>
  <si>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</si>
  <si>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</si>
  <si>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</si>
  <si>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</si>
  <si>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</si>
  <si>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</si>
  <si>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</si>
  <si>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</si>
  <si>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</si>
  <si>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</si>
  <si>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</si>
  <si>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</si>
  <si>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</si>
  <si>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</si>
  <si>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</si>
  <si>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</si>
  <si>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</si>
  <si>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</si>
  <si>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</si>
  <si>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</si>
  <si>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</si>
  <si>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</si>
  <si>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</si>
  <si>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</si>
  <si>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</si>
  <si>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</si>
  <si>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</si>
  <si>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</si>
  <si>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</si>
  <si>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</si>
  <si>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</si>
  <si>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</si>
  <si>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</si>
  <si>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</si>
  <si>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</si>
  <si>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</si>
  <si>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</si>
  <si>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</si>
  <si>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</si>
  <si>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</si>
  <si>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</si>
  <si>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</si>
  <si>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</si>
  <si>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</si>
  <si>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</si>
  <si>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</si>
  <si>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</si>
  <si>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</si>
  <si>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</si>
  <si>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</si>
  <si>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</si>
  <si>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</si>
  <si>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</si>
  <si>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</si>
  <si>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</si>
  <si>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</si>
  <si>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</si>
  <si>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</si>
  <si>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</si>
  <si>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</si>
  <si>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</si>
  <si>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</si>
  <si>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</si>
  <si>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</si>
  <si>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</si>
  <si>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</si>
  <si>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</si>
  <si>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</si>
  <si>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</si>
  <si>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</si>
  <si>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</si>
  <si>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</si>
  <si>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</si>
  <si>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</si>
  <si>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</si>
  <si>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</si>
  <si>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</si>
  <si>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</si>
  <si>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</si>
  <si>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</si>
  <si>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</si>
  <si>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</si>
  <si>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</si>
  <si>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</si>
  <si>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</si>
  <si>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</si>
  <si>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</si>
  <si>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</si>
  <si>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</si>
  <si>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</si>
  <si>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</si>
  <si>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</si>
  <si>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</si>
  <si>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</si>
  <si>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</si>
  <si>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</si>
  <si>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</si>
  <si>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</si>
  <si>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</si>
  <si>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</si>
  <si>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</si>
  <si>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</si>
  <si>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</si>
  <si>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</si>
  <si>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</si>
  <si>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</si>
  <si>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</si>
  <si>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</si>
  <si>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</si>
  <si>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</si>
  <si>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</si>
  <si>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</si>
  <si>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</si>
  <si>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</si>
  <si>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</si>
  <si>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</si>
  <si>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</si>
  <si>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</si>
  <si>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</si>
  <si>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</si>
  <si>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</si>
  <si>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</si>
  <si>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</si>
  <si>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</si>
  <si>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</si>
  <si>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</si>
  <si>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</si>
  <si>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</si>
  <si>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</si>
  <si>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</si>
  <si>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</si>
  <si>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</si>
  <si>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</si>
  <si>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</si>
  <si>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</si>
  <si>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</si>
  <si>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</si>
  <si>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</si>
  <si>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</si>
  <si>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</si>
  <si>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</si>
  <si>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</si>
  <si>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</si>
  <si>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</si>
  <si>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</si>
  <si>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</si>
  <si>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</si>
  <si>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</si>
  <si>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</si>
  <si>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</si>
  <si>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</si>
  <si>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</si>
  <si>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</si>
  <si>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</si>
  <si>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</si>
  <si>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</si>
  <si>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</si>
  <si>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</si>
  <si>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</si>
  <si>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</si>
  <si>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</si>
  <si>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</si>
  <si>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</si>
  <si>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</si>
  <si>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</si>
  <si>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</si>
  <si>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</si>
  <si>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</si>
  <si>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</si>
  <si>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</si>
  <si>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</si>
  <si>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</si>
  <si>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</si>
  <si>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</si>
  <si>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</si>
  <si>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</si>
  <si>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</si>
  <si>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</si>
  <si>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</si>
  <si>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</si>
  <si>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</si>
  <si>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</si>
  <si>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</si>
  <si>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</si>
  <si>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</si>
  <si>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</si>
  <si>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</si>
  <si>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</si>
  <si>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</si>
  <si>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</si>
  <si>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</si>
  <si>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</si>
  <si>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</si>
  <si>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</si>
  <si>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</si>
  <si>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</si>
  <si>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</si>
  <si>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</si>
  <si>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</si>
  <si>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</si>
  <si>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</si>
  <si>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</si>
  <si>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</si>
  <si>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</si>
  <si>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</si>
  <si>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</si>
  <si>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</si>
  <si>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</si>
  <si>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</si>
  <si>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</si>
  <si>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</si>
  <si>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</si>
  <si>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</si>
  <si>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</si>
  <si>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</si>
  <si>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</si>
  <si>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</si>
  <si>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</si>
  <si>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</si>
  <si>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</si>
  <si>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</si>
  <si>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</si>
  <si>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</si>
  <si>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</si>
  <si>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</si>
  <si>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</si>
  <si>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</si>
  <si>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</si>
  <si>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</si>
  <si>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</si>
  <si>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</si>
  <si>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</si>
  <si>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</si>
  <si>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</si>
  <si>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</si>
  <si>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</si>
  <si>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</si>
  <si>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</si>
  <si>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</si>
  <si>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</si>
  <si>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</si>
  <si>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</si>
  <si>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</si>
  <si>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</si>
  <si>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</si>
  <si>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</si>
  <si>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</si>
  <si>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</si>
  <si>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</si>
  <si>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</si>
  <si>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</si>
  <si>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</si>
  <si>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</si>
  <si>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</si>
  <si>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</si>
  <si>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</si>
  <si>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</si>
  <si>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</si>
  <si>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</si>
  <si>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</si>
  <si>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</si>
  <si>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</si>
  <si>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</si>
  <si>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</si>
  <si>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</si>
  <si>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</si>
  <si>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</si>
  <si>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</si>
  <si>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</si>
  <si>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</si>
  <si>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</si>
  <si>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</si>
  <si>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</si>
  <si>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</si>
  <si>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</si>
  <si>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</si>
  <si>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</si>
  <si>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</si>
  <si>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</si>
  <si>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</si>
  <si>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</si>
  <si>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</si>
  <si>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</si>
  <si>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</si>
  <si>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</si>
  <si>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</si>
  <si>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</si>
  <si>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</si>
  <si>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</si>
  <si>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</si>
  <si>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</si>
  <si>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</si>
  <si>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</si>
  <si>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</si>
  <si>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</si>
  <si>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</si>
  <si>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</si>
  <si>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</si>
  <si>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</si>
  <si>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</si>
  <si>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</si>
  <si>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</si>
  <si>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</si>
  <si>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</si>
  <si>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</si>
  <si>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</si>
  <si>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</si>
  <si>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</si>
  <si>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</si>
  <si>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</si>
  <si>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</si>
  <si>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</si>
  <si>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</si>
  <si>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</si>
  <si>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</si>
  <si>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</si>
  <si>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</si>
  <si>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</si>
  <si>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</si>
  <si>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</si>
  <si>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</si>
  <si>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</si>
  <si>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</si>
  <si>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</si>
  <si>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</si>
  <si>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</si>
  <si>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</si>
  <si>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</si>
  <si>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</si>
  <si>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</si>
  <si>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</si>
  <si>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</si>
  <si>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</si>
  <si>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</si>
  <si>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</si>
  <si>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</si>
  <si>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</si>
  <si>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</si>
  <si>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</si>
  <si>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</si>
  <si>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</si>
  <si>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</si>
  <si>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</si>
  <si>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</si>
  <si>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</si>
  <si>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</si>
  <si>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</si>
  <si>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</si>
  <si>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</si>
  <si>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</si>
  <si>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</si>
  <si>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</si>
  <si>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</si>
  <si>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</si>
  <si>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</si>
  <si>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</si>
  <si>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</si>
  <si>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</si>
  <si>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</si>
  <si>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</si>
  <si>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</si>
  <si>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</si>
  <si>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</si>
  <si>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</si>
  <si>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</si>
  <si>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</si>
  <si>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</si>
  <si>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</si>
  <si>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</si>
  <si>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</si>
  <si>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</si>
  <si>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</si>
  <si>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</si>
  <si>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</si>
  <si>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</si>
  <si>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</si>
  <si>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</si>
  <si>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</si>
  <si>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</si>
  <si>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</si>
  <si>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</si>
  <si>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</si>
  <si>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</si>
  <si>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</si>
  <si>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</si>
  <si>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</si>
  <si>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</si>
  <si>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</si>
  <si>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</si>
  <si>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</si>
  <si>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</si>
  <si>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</si>
  <si>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</si>
  <si>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</si>
  <si>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</si>
  <si>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</si>
  <si>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</si>
  <si>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</si>
  <si>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</si>
  <si>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</si>
  <si>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</si>
  <si>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</si>
  <si>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</si>
  <si>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</si>
  <si>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</si>
  <si>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</si>
  <si>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</si>
  <si>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</si>
  <si>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</si>
  <si>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</si>
  <si>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</si>
  <si>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</si>
  <si>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</si>
  <si>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</si>
  <si>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</si>
  <si>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</si>
  <si>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</si>
  <si>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</si>
  <si>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</si>
  <si>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</si>
  <si>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</si>
  <si>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</si>
  <si>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</si>
  <si>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</si>
  <si>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</si>
  <si>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</si>
  <si>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</si>
  <si>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</si>
  <si>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</si>
  <si>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</si>
  <si>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</si>
  <si>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</si>
  <si>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</si>
  <si>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</si>
  <si>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</si>
  <si>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</si>
  <si>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</si>
  <si>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</si>
  <si>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</si>
  <si>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</si>
  <si>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</si>
  <si>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</si>
  <si>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</si>
  <si>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</si>
  <si>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</si>
  <si>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</si>
  <si>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</si>
  <si>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</si>
  <si>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</si>
  <si>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</si>
  <si>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</si>
  <si>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</si>
  <si>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</si>
  <si>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</si>
  <si>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</si>
  <si>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</si>
  <si>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</si>
  <si>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</si>
  <si>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</si>
  <si>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</si>
  <si>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</si>
  <si>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</si>
  <si>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</si>
  <si>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</si>
  <si>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</si>
  <si>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</si>
  <si>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</si>
  <si>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</si>
  <si>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</si>
  <si>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</si>
  <si>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</si>
  <si>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</si>
  <si>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</si>
  <si>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</si>
  <si>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</si>
  <si>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</si>
  <si>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</si>
  <si>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</si>
  <si>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</si>
  <si>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</si>
  <si>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</si>
  <si>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</si>
  <si>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</si>
  <si>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</si>
  <si>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</si>
  <si>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</si>
  <si>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</si>
  <si>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</si>
  <si>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</si>
  <si>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</si>
  <si>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</si>
  <si>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</si>
  <si>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</si>
  <si>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</si>
  <si>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</si>
  <si>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</si>
  <si>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</si>
  <si>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</si>
  <si>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</si>
  <si>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</si>
  <si>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</si>
  <si>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</si>
  <si>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</si>
  <si>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</si>
  <si>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</si>
  <si>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</si>
  <si>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</si>
  <si>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</si>
  <si>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</si>
  <si>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</si>
  <si>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</si>
  <si>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</si>
  <si>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</si>
  <si>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</si>
  <si>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</si>
  <si>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</si>
  <si>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</si>
  <si>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</si>
  <si>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</si>
  <si>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</si>
  <si>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</si>
  <si>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</si>
  <si>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</si>
  <si>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</si>
  <si>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</si>
  <si>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</si>
  <si>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</si>
  <si>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</si>
  <si>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</si>
  <si>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</si>
  <si>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</si>
  <si>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</si>
  <si>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</si>
  <si>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</si>
  <si>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</si>
  <si>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</si>
  <si>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</si>
  <si>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</si>
  <si>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</si>
  <si>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</si>
  <si>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</si>
  <si>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</si>
  <si>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</si>
  <si>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</si>
  <si>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</si>
  <si>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</si>
  <si>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</si>
  <si>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</si>
  <si>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</si>
  <si>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</si>
  <si>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</si>
  <si>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</si>
  <si>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</si>
  <si>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</si>
  <si>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</si>
  <si>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</si>
  <si>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</si>
  <si>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</si>
  <si>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</si>
  <si>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</si>
  <si>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</si>
  <si>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</si>
  <si>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</si>
  <si>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</si>
  <si>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</si>
  <si>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</si>
  <si>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</si>
  <si>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</si>
  <si>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</si>
  <si>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</si>
  <si>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</si>
  <si>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</si>
  <si>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</si>
  <si>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</si>
  <si>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</si>
  <si>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</si>
  <si>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</si>
  <si>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</si>
  <si>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</si>
  <si>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</si>
  <si>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</si>
  <si>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</si>
  <si>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</si>
  <si>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</si>
  <si>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</si>
  <si>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</si>
  <si>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</si>
  <si>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</si>
  <si>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</si>
  <si>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</si>
  <si>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</si>
  <si>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</si>
  <si>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</si>
  <si>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</si>
  <si>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</si>
  <si>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</si>
  <si>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</si>
  <si>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</si>
  <si>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</si>
  <si>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</si>
  <si>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</si>
  <si>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</si>
  <si>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</si>
  <si>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</si>
  <si>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</si>
  <si>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</si>
  <si>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</si>
  <si>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</si>
  <si>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</si>
  <si>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</si>
  <si>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</si>
  <si>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</si>
  <si>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</si>
  <si>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</si>
  <si>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</si>
  <si>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</si>
  <si>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</si>
  <si>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</si>
  <si>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</si>
  <si>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</si>
  <si>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</si>
  <si>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</si>
  <si>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</si>
  <si>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</si>
  <si>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</si>
  <si>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</si>
  <si>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</si>
  <si>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</si>
  <si>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</si>
  <si>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</si>
  <si>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</si>
  <si>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</si>
  <si>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</si>
  <si>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</si>
  <si>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</si>
  <si>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</si>
  <si>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</si>
  <si>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</si>
  <si>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</si>
  <si>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</si>
  <si>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</si>
  <si>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</si>
  <si>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</si>
  <si>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</si>
  <si>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</si>
  <si>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</si>
  <si>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</si>
  <si>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</si>
  <si>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</si>
  <si>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</si>
  <si>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</si>
  <si>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</si>
  <si>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</si>
  <si>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</si>
  <si>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</si>
  <si>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</si>
  <si>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</si>
  <si>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</si>
  <si>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</si>
  <si>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</si>
  <si>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</si>
  <si>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</si>
  <si>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</si>
  <si>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</si>
  <si>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</si>
  <si>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</si>
  <si>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</si>
  <si>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</si>
  <si>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</si>
  <si>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</si>
  <si>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</si>
  <si>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</si>
  <si>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</si>
  <si>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</si>
  <si>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</si>
  <si>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</si>
  <si>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</si>
  <si>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</si>
  <si>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</si>
  <si>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</si>
  <si>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</si>
  <si>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</si>
  <si>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</si>
  <si>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</si>
  <si>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</si>
  <si>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</si>
  <si>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</si>
  <si>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</si>
  <si>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</si>
  <si>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</si>
  <si>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</si>
  <si>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</si>
  <si>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</si>
  <si>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</si>
  <si>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</si>
  <si>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</si>
  <si>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</si>
  <si>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</si>
  <si>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</si>
  <si>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</si>
  <si>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</si>
  <si>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</si>
  <si>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</si>
  <si>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</si>
  <si>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</si>
  <si>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</si>
  <si>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</si>
  <si>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</si>
  <si>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</si>
  <si>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</si>
  <si>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</si>
  <si>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</si>
  <si>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</si>
  <si>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</si>
  <si>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</si>
  <si>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</si>
  <si>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</si>
  <si>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</si>
  <si>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</si>
  <si>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</si>
  <si>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</si>
  <si>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</si>
  <si>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</si>
  <si>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</si>
  <si>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</si>
  <si>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</si>
  <si>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</si>
  <si>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</si>
  <si>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</si>
  <si>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</si>
  <si>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</si>
  <si>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</si>
  <si>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</si>
  <si>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</si>
  <si>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</si>
  <si>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</si>
  <si>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</si>
  <si>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</si>
  <si>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</si>
  <si>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</si>
  <si>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</si>
  <si>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</si>
  <si>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</si>
  <si>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</si>
  <si>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</si>
  <si>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</si>
  <si>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</si>
  <si>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</si>
  <si>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</si>
  <si>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</si>
  <si>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</si>
  <si>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</si>
  <si>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</si>
  <si>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</si>
  <si>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</si>
  <si>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</si>
  <si>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</si>
  <si>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</si>
  <si>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</si>
  <si>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</si>
  <si>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</si>
  <si>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</si>
  <si>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</si>
  <si>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</si>
  <si>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</si>
  <si>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</si>
  <si>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</si>
  <si>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</si>
  <si>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</si>
  <si>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</si>
  <si>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</si>
  <si>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</si>
  <si>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</si>
  <si>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</si>
  <si>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</si>
  <si>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</si>
  <si>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</si>
  <si>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</si>
  <si>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</si>
  <si>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</si>
  <si>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</si>
  <si>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</si>
  <si>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</si>
  <si>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</si>
  <si>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</si>
  <si>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</si>
  <si>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</si>
  <si>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</si>
  <si>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</si>
  <si>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</si>
  <si>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</si>
  <si>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</si>
  <si>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</si>
  <si>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</si>
  <si>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</si>
  <si>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</si>
  <si>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</si>
  <si>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</si>
  <si>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</si>
  <si>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</si>
  <si>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</si>
  <si>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</si>
  <si>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</si>
  <si>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</si>
  <si>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</si>
  <si>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</si>
  <si>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</si>
  <si>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</si>
  <si>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</si>
  <si>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</si>
  <si>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</si>
  <si>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</si>
  <si>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</si>
  <si>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</si>
  <si>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</si>
  <si>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</si>
  <si>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</si>
  <si>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</si>
  <si>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</si>
  <si>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</si>
  <si>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</si>
  <si>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</si>
  <si>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</si>
  <si>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</si>
  <si>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</si>
  <si>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</si>
  <si>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</si>
  <si>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</si>
  <si>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</si>
  <si>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</si>
  <si>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</si>
  <si>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</si>
  <si>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</si>
  <si>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</si>
  <si>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</si>
  <si>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</si>
  <si>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</si>
  <si>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</si>
  <si>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</si>
  <si>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</si>
  <si>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</si>
  <si>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</si>
  <si>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</si>
  <si>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</si>
  <si>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</si>
  <si>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</si>
  <si>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</si>
  <si>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</si>
  <si>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</si>
  <si>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</si>
  <si>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</si>
  <si>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</si>
  <si>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</si>
  <si>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</si>
  <si>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</si>
  <si>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</si>
  <si>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</si>
  <si>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</si>
  <si>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</si>
  <si>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</si>
  <si>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</si>
  <si>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</si>
  <si>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</si>
  <si>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</si>
  <si>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</si>
  <si>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</si>
  <si>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</si>
  <si>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</si>
  <si>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</si>
  <si>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</si>
  <si>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</si>
  <si>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</si>
  <si>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</si>
  <si>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</si>
  <si>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</si>
  <si>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</si>
  <si>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</si>
  <si>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</si>
  <si>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</si>
  <si>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</si>
  <si>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</si>
  <si>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</si>
  <si>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</si>
  <si>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</si>
  <si>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</si>
  <si>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</si>
  <si>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</si>
  <si>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</si>
  <si>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</si>
  <si>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</si>
  <si>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</si>
  <si>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</si>
  <si>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</si>
  <si>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</si>
  <si>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</si>
  <si>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</si>
  <si>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</si>
  <si>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</si>
  <si>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</si>
  <si>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</si>
  <si>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</si>
  <si>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</si>
  <si>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</si>
  <si>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</si>
  <si>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</si>
  <si>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</si>
  <si>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</si>
  <si>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</si>
  <si>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</si>
  <si>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</si>
  <si>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</si>
  <si>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</si>
  <si>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</si>
  <si>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</si>
  <si>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</si>
  <si>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</si>
  <si>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</si>
  <si>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</si>
  <si>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</si>
  <si>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</si>
  <si>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</si>
  <si>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</si>
  <si>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</si>
  <si>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</si>
  <si>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</si>
  <si>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</si>
  <si>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</si>
  <si>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</si>
  <si>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</si>
  <si>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</si>
  <si>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</si>
  <si>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</si>
  <si>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</si>
  <si>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</si>
  <si>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</si>
  <si>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</si>
  <si>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</si>
  <si>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</si>
  <si>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</si>
  <si>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</si>
  <si>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</si>
  <si>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</si>
  <si>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</si>
  <si>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</si>
  <si>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</si>
  <si>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</si>
  <si>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</si>
  <si>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</si>
  <si>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</si>
  <si>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</si>
  <si>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</si>
  <si>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</si>
  <si>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</si>
  <si>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</si>
  <si>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</si>
  <si>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</si>
  <si>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</si>
  <si>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</si>
  <si>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</si>
  <si>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</si>
  <si>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</si>
  <si>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</si>
  <si>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</si>
  <si>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</si>
  <si>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</si>
  <si>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</si>
  <si>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</si>
  <si>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</si>
  <si>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</si>
  <si>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</si>
  <si>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</si>
  <si>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</si>
  <si>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</si>
  <si>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</si>
  <si>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</si>
  <si>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</si>
  <si>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</si>
  <si>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</si>
  <si>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</si>
  <si>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</si>
  <si>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</si>
  <si>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</si>
  <si>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</si>
  <si>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</si>
  <si>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</si>
  <si>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</si>
  <si>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</si>
  <si>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</si>
  <si>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</si>
  <si>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</si>
  <si>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</si>
  <si>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</si>
  <si>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</si>
  <si>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</si>
  <si>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</si>
  <si>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</si>
  <si>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</si>
  <si>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</si>
  <si>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</si>
  <si>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</si>
  <si>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</si>
  <si>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</si>
  <si>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</si>
  <si>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</si>
  <si>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</si>
  <si>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</si>
  <si>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</si>
  <si>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</si>
  <si>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</si>
  <si>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</si>
  <si>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</si>
  <si>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</si>
  <si>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</si>
  <si>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</si>
  <si>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</si>
  <si>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</si>
  <si>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</si>
  <si>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</si>
  <si>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</si>
  <si>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</si>
  <si>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</si>
  <si>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</si>
  <si>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</si>
  <si>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</si>
  <si>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</si>
  <si>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</si>
  <si>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</si>
  <si>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</si>
  <si>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</si>
  <si>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</si>
  <si>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</si>
  <si>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</si>
  <si>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</si>
  <si>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</si>
  <si>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</si>
  <si>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</si>
  <si>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</si>
  <si>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</si>
  <si>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</si>
  <si>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</si>
  <si>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</si>
  <si>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</si>
  <si>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</si>
  <si>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</si>
  <si>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</si>
  <si>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</si>
  <si>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</si>
  <si>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</si>
  <si>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</si>
  <si>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</si>
  <si>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</si>
  <si>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</si>
  <si>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</si>
  <si>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</si>
  <si>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</si>
  <si>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</si>
  <si>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</si>
  <si>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</si>
  <si>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</si>
  <si>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</si>
  <si>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</si>
  <si>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</si>
  <si>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</si>
  <si>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</si>
  <si>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</si>
  <si>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</si>
  <si>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</si>
  <si>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</si>
  <si>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</si>
  <si>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</si>
  <si>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</si>
  <si>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</si>
  <si>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</si>
  <si>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</si>
  <si>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</si>
  <si>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</si>
  <si>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</si>
  <si>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</si>
  <si>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</si>
  <si>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</si>
  <si>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</si>
  <si>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</si>
  <si>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</si>
  <si>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</si>
  <si>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</si>
  <si>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</si>
  <si>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</si>
  <si>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</si>
  <si>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</si>
  <si>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</si>
  <si>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</si>
  <si>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</si>
  <si>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</si>
  <si>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</si>
  <si>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</si>
  <si>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</si>
  <si>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</si>
  <si>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</si>
  <si>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</si>
  <si>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</si>
  <si>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</si>
  <si>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</si>
  <si>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</si>
  <si>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</si>
  <si>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</si>
  <si>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</si>
  <si>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</si>
  <si>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</si>
  <si>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</si>
  <si>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</si>
  <si>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</si>
  <si>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</si>
  <si>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</si>
  <si>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</si>
  <si>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</si>
  <si>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</si>
  <si>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</si>
  <si>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</si>
  <si>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</si>
  <si>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</si>
  <si>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</si>
  <si>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</si>
  <si>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</si>
  <si>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</si>
  <si>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</si>
  <si>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</si>
  <si>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</si>
  <si>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</si>
  <si>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</si>
  <si>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</si>
  <si>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</si>
  <si>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</si>
  <si>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</si>
  <si>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</si>
  <si>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</si>
  <si>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</si>
  <si>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</si>
  <si>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</si>
  <si>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</si>
  <si>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</si>
  <si>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</si>
  <si>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</si>
  <si>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</si>
  <si>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</si>
  <si>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</si>
  <si>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</si>
  <si>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</si>
  <si>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</si>
  <si>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</si>
  <si>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</si>
  <si>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</si>
  <si>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</si>
  <si>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</si>
  <si>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</si>
  <si>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</si>
  <si>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</si>
  <si>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</si>
  <si>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</si>
  <si>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</si>
  <si>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</si>
  <si>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</si>
  <si>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</si>
  <si>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</si>
  <si>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</si>
  <si>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</si>
  <si>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</si>
  <si>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</si>
  <si>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</si>
  <si>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</si>
  <si>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</si>
  <si>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</si>
  <si>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</si>
  <si>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</si>
  <si>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</si>
  <si>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</si>
  <si>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</si>
  <si>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</si>
  <si>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</si>
  <si>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</si>
  <si>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</si>
  <si>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</si>
  <si>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</si>
  <si>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</si>
  <si>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</si>
  <si>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</si>
  <si>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</si>
  <si>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</si>
  <si>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</si>
  <si>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</si>
  <si>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</si>
  <si>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</si>
  <si>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</si>
  <si>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</si>
  <si>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</si>
  <si>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</si>
  <si>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</si>
  <si>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</si>
  <si>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</si>
  <si>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</si>
  <si>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</si>
  <si>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</si>
  <si>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</si>
  <si>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</si>
  <si>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</si>
  <si>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</si>
  <si>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</si>
  <si>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</si>
  <si>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</si>
  <si>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</si>
  <si>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</si>
  <si>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</si>
  <si>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</si>
  <si>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</si>
  <si>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</si>
  <si>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</si>
  <si>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</si>
  <si>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</si>
  <si>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</si>
  <si>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</si>
  <si>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</si>
  <si>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</si>
  <si>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</si>
  <si>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</si>
  <si>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</si>
  <si>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</si>
  <si>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</si>
  <si>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</si>
  <si>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</si>
  <si>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</si>
  <si>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</si>
  <si>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</si>
  <si>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</si>
  <si>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</si>
  <si>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</si>
  <si>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</si>
  <si>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</si>
  <si>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</si>
  <si>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</si>
  <si>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</si>
  <si>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</si>
  <si>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</si>
  <si>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</si>
  <si>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</si>
  <si>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</si>
  <si>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</si>
  <si>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</si>
  <si>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</si>
  <si>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</si>
  <si>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</si>
  <si>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</si>
  <si>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</si>
  <si>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</si>
  <si>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</si>
  <si>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</si>
  <si>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</si>
  <si>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</si>
  <si>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</si>
  <si>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</si>
  <si>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</si>
  <si>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</si>
  <si>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</si>
  <si>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</si>
  <si>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</si>
  <si>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</si>
  <si>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</si>
  <si>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</si>
  <si>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</si>
  <si>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</si>
  <si>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</si>
  <si>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</si>
  <si>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</si>
  <si>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</si>
  <si>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</si>
  <si>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</si>
  <si>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</si>
  <si>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</si>
  <si>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</si>
  <si>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</si>
  <si>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</si>
  <si>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</si>
  <si>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</si>
  <si>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</si>
  <si>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</si>
  <si>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</si>
  <si>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</si>
  <si>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</si>
  <si>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</si>
  <si>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</si>
  <si>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</si>
  <si>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</si>
  <si>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</si>
  <si>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</si>
  <si>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</si>
  <si>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</si>
  <si>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</si>
  <si>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</si>
  <si>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</si>
  <si>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</si>
  <si>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</si>
  <si>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</si>
  <si>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</si>
  <si>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</si>
  <si>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</si>
  <si>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</si>
  <si>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</si>
  <si>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</si>
  <si>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</si>
  <si>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</si>
  <si>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</si>
  <si>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</si>
  <si>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</si>
  <si>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</si>
  <si>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</si>
  <si>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</si>
  <si>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</si>
  <si>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</si>
  <si>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</si>
  <si>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</si>
  <si>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</si>
  <si>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</si>
  <si>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</si>
  <si>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</si>
  <si>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</si>
  <si>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</si>
  <si>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</si>
  <si>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</si>
  <si>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</si>
  <si>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</si>
  <si>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</si>
  <si>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</si>
  <si>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</si>
  <si>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</si>
  <si>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</si>
  <si>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</si>
  <si>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</si>
  <si>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</si>
  <si>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</si>
  <si>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</si>
  <si>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</si>
  <si>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</si>
  <si>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</si>
  <si>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</si>
  <si>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</si>
  <si>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</si>
  <si>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</si>
  <si>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</si>
  <si>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</si>
  <si>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</si>
  <si>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</si>
  <si>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</si>
  <si>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</si>
  <si>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</si>
  <si>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</si>
  <si>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</si>
  <si>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</si>
  <si>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</si>
  <si>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</si>
  <si>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</si>
  <si>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</si>
  <si>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</si>
  <si>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</si>
  <si>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</si>
  <si>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</si>
  <si>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</si>
  <si>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</si>
  <si>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</si>
  <si>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</si>
  <si>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</si>
  <si>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</si>
  <si>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</si>
  <si>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</si>
  <si>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</si>
  <si>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</si>
  <si>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</si>
  <si>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</si>
  <si>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</si>
  <si>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</si>
  <si>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</si>
  <si>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</si>
  <si>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</si>
  <si>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</si>
  <si>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</si>
  <si>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</si>
  <si>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</si>
  <si>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</si>
  <si>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</si>
  <si>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</si>
  <si>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</si>
  <si>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</si>
  <si>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</si>
  <si>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</si>
  <si>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</si>
  <si>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</si>
  <si>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</si>
  <si>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</si>
  <si>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</si>
  <si>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</si>
  <si>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</si>
  <si>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</si>
  <si>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</si>
  <si>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</si>
  <si>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</si>
  <si>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</si>
  <si>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</si>
  <si>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</si>
  <si>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</si>
  <si>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</si>
  <si>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</si>
  <si>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</si>
  <si>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</si>
  <si>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</si>
  <si>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</si>
  <si>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</si>
  <si>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</si>
  <si>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</si>
  <si>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</si>
  <si>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</si>
  <si>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</si>
  <si>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</si>
  <si>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</si>
  <si>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</si>
  <si>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</si>
  <si>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</si>
  <si>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</si>
  <si>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</si>
  <si>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</si>
  <si>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</si>
  <si>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</si>
  <si>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</si>
  <si>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</si>
  <si>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</si>
  <si>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</si>
  <si>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</si>
  <si>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</si>
  <si>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</si>
  <si>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</si>
  <si>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</si>
  <si>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</si>
  <si>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</si>
  <si>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</si>
  <si>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</si>
  <si>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</si>
  <si>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</si>
  <si>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</si>
  <si>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</si>
  <si>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</si>
  <si>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</si>
  <si>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</si>
  <si>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</si>
  <si>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</si>
  <si>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</si>
  <si>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</si>
  <si>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</si>
  <si>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</si>
  <si>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</si>
  <si>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</si>
  <si>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</si>
  <si>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</si>
  <si>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</si>
  <si>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</si>
  <si>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</si>
  <si>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</si>
  <si>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</si>
  <si>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</si>
  <si>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</si>
  <si>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</si>
  <si>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</si>
  <si>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</si>
  <si>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</si>
  <si>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</si>
  <si>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</si>
  <si>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</si>
  <si>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</si>
  <si>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</si>
  <si>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</si>
  <si>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</si>
  <si>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</si>
  <si>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</si>
  <si>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</si>
  <si>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</si>
  <si>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</si>
  <si>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</si>
  <si>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</si>
  <si>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</si>
  <si>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</si>
  <si>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</si>
  <si>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</si>
  <si>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</si>
  <si>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</si>
  <si>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</si>
  <si>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</si>
  <si>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</si>
  <si>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</si>
  <si>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</si>
  <si>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</si>
  <si>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</si>
  <si>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</si>
  <si>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</si>
  <si>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</si>
  <si>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</si>
  <si>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</si>
  <si>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</si>
  <si>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</si>
  <si>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</si>
  <si>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</si>
  <si>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</si>
  <si>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</si>
  <si>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</si>
  <si>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</si>
  <si>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</si>
  <si>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</si>
  <si>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</si>
  <si>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</si>
  <si>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</si>
  <si>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</si>
  <si>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</si>
  <si>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</si>
  <si>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</si>
  <si>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</si>
  <si>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</si>
  <si>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</si>
  <si>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</si>
  <si>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</si>
  <si>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</si>
  <si>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</si>
  <si>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</si>
  <si>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</si>
  <si>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</si>
  <si>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</si>
  <si>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</si>
  <si>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</si>
  <si>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</si>
  <si>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</si>
  <si>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</si>
  <si>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</si>
  <si>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</si>
  <si>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</si>
  <si>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</si>
  <si>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</si>
  <si>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</si>
  <si>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</si>
  <si>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</si>
  <si>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</si>
  <si>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</si>
  <si>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</si>
  <si>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</si>
  <si>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</si>
  <si>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</si>
  <si>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</si>
  <si>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</si>
  <si>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</si>
  <si>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</si>
  <si>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</si>
  <si>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</si>
  <si>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</si>
  <si>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</si>
  <si>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</si>
  <si>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</si>
  <si>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</si>
  <si>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</si>
  <si>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</si>
  <si>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</si>
  <si>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</si>
  <si>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</si>
  <si>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</si>
  <si>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</si>
  <si>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</si>
  <si>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</si>
  <si>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</si>
  <si>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</si>
  <si>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</si>
  <si>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</si>
  <si>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</si>
  <si>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</si>
  <si>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</si>
  <si>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</si>
  <si>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</si>
  <si>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</si>
  <si>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</si>
  <si>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</si>
  <si>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</si>
  <si>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</si>
  <si>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</si>
  <si>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</si>
  <si>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</si>
  <si>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</si>
  <si>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</si>
  <si>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</si>
  <si>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</si>
  <si>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</si>
  <si>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</si>
  <si>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</si>
  <si>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</si>
  <si>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</si>
  <si>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</si>
  <si>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</si>
  <si>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</si>
  <si>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</si>
  <si>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</si>
  <si>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</si>
  <si>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</si>
  <si>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</si>
  <si>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</si>
  <si>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</si>
  <si>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</si>
  <si>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</si>
  <si>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</si>
  <si>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</si>
  <si>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</si>
  <si>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</si>
  <si>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</si>
  <si>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</si>
  <si>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</si>
  <si>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</si>
  <si>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</si>
  <si>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</si>
  <si>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</si>
  <si>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</si>
  <si>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</si>
  <si>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</si>
  <si>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</si>
  <si>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</si>
  <si>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</si>
  <si>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</si>
  <si>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</si>
  <si>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</si>
  <si>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</si>
  <si>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</si>
  <si>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</si>
  <si>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</si>
  <si>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</si>
  <si>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</si>
  <si>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</si>
  <si>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</si>
  <si>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</si>
  <si>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</si>
  <si>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</si>
  <si>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</si>
  <si>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</si>
  <si>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</si>
  <si>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</si>
  <si>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</si>
  <si>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</si>
  <si>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</si>
  <si>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</si>
  <si>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</si>
  <si>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</si>
  <si>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</si>
  <si>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</si>
  <si>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</si>
  <si>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</si>
  <si>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</si>
  <si>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</si>
  <si>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</si>
  <si>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</si>
  <si>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</si>
  <si>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</si>
  <si>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</si>
  <si>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</si>
  <si>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</si>
  <si>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</si>
  <si>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</si>
  <si>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</si>
  <si>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</si>
  <si>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</si>
  <si>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</si>
  <si>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</si>
  <si>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</si>
  <si>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</si>
  <si>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</si>
  <si>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</si>
  <si>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</si>
  <si>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</si>
  <si>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</si>
  <si>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</si>
  <si>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</si>
  <si>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</si>
  <si>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</si>
  <si>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</si>
  <si>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</si>
  <si>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</si>
  <si>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</si>
  <si>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</si>
  <si>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</si>
  <si>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</si>
  <si>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</si>
  <si>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</si>
  <si>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</si>
  <si>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</si>
  <si>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</si>
  <si>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</si>
  <si>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</si>
  <si>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</si>
  <si>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</si>
  <si>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</si>
  <si>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</si>
  <si>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</si>
  <si>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</si>
  <si>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</si>
  <si>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</si>
  <si>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</si>
  <si>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</si>
  <si>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</si>
  <si>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</si>
  <si>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</si>
  <si>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</si>
  <si>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</si>
  <si>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</si>
  <si>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</si>
  <si>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</si>
  <si>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</si>
  <si>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</si>
  <si>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</si>
  <si>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</si>
  <si>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</si>
  <si>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</si>
  <si>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</si>
  <si>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</si>
  <si>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</si>
  <si>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</si>
  <si>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</si>
  <si>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</si>
  <si>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</si>
  <si>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</si>
  <si>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</si>
  <si>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</si>
  <si>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</si>
  <si>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</si>
  <si>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</si>
  <si>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</si>
  <si>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</si>
  <si>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</si>
  <si>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</si>
  <si>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</si>
  <si>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</si>
  <si>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</si>
  <si>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</si>
  <si>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</si>
  <si>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</si>
  <si>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</si>
  <si>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</si>
  <si>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</si>
  <si>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</si>
  <si>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</si>
  <si>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</si>
  <si>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</si>
  <si>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</si>
  <si>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</si>
  <si>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</si>
  <si>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</si>
  <si>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</si>
  <si>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</si>
  <si>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</si>
  <si>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</si>
  <si>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</si>
  <si>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</si>
  <si>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</si>
  <si>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</si>
  <si>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</si>
  <si>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</si>
  <si>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</si>
  <si>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</si>
  <si>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</si>
  <si>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</si>
  <si>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</si>
  <si>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</si>
  <si>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</si>
  <si>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</si>
  <si>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</si>
  <si>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</si>
  <si>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</si>
  <si>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</si>
  <si>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</si>
  <si>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</si>
  <si>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</si>
  <si>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</si>
  <si>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</si>
  <si>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</si>
  <si>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</si>
  <si>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</si>
  <si>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</si>
  <si>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</si>
  <si>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</si>
  <si>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</si>
  <si>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</si>
  <si>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</si>
  <si>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</si>
  <si>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</si>
  <si>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</si>
  <si>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</si>
  <si>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</si>
  <si>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</si>
  <si>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</si>
  <si>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</si>
  <si>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</si>
  <si>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</si>
  <si>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</si>
  <si>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</si>
  <si>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</si>
  <si>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</si>
  <si>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</si>
  <si>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</si>
  <si>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</si>
  <si>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</si>
  <si>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</si>
  <si>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</si>
  <si>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</si>
  <si>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</si>
  <si>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</si>
  <si>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</si>
  <si>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</si>
  <si>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</si>
  <si>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</si>
  <si>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</si>
  <si>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</si>
  <si>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</si>
  <si>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</si>
  <si>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</si>
  <si>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</si>
  <si>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</si>
  <si>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</si>
  <si>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</si>
  <si>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</si>
  <si>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</si>
  <si>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</si>
  <si>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</si>
  <si>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</si>
  <si>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</si>
  <si>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</si>
  <si>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</si>
  <si>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</si>
  <si>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</si>
  <si>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</si>
  <si>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</si>
  <si>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</si>
  <si>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</si>
  <si>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</si>
  <si>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</si>
  <si>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</si>
  <si>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</si>
  <si>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</si>
  <si>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</si>
  <si>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</si>
  <si>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</si>
  <si>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</si>
  <si>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</si>
  <si>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</si>
  <si>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</si>
  <si>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</si>
  <si>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</si>
  <si>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</si>
  <si>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</si>
  <si>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</si>
  <si>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</si>
  <si>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</si>
  <si>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</si>
  <si>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</si>
  <si>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</si>
  <si>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</si>
  <si>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</si>
  <si>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</si>
  <si>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</si>
  <si>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</si>
  <si>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</si>
  <si>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</si>
  <si>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</si>
  <si>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</si>
  <si>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</si>
  <si>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</si>
  <si>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</si>
  <si>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</si>
  <si>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</si>
  <si>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</si>
  <si>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</si>
  <si>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</si>
  <si>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</si>
  <si>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</si>
  <si>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</si>
  <si>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</si>
  <si>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</si>
  <si>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</si>
  <si>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</si>
  <si>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</si>
  <si>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</si>
  <si>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</si>
  <si>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</si>
  <si>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</si>
  <si>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</si>
  <si>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</si>
  <si>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</si>
  <si>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</si>
  <si>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</si>
  <si>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</si>
  <si>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</si>
  <si>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</si>
  <si>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</si>
  <si>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</si>
  <si>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</si>
  <si>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</si>
  <si>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</si>
  <si>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</si>
  <si>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</si>
  <si>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</si>
  <si>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</si>
  <si>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</si>
  <si>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</si>
  <si>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</si>
  <si>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</si>
  <si>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</si>
  <si>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</si>
  <si>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</si>
  <si>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</si>
  <si>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</si>
  <si>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</si>
  <si>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</si>
  <si>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</si>
  <si>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</si>
  <si>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</si>
  <si>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</si>
  <si>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</si>
  <si>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</si>
  <si>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</si>
  <si>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</si>
  <si>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</si>
  <si>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</si>
  <si>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</si>
  <si>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</si>
  <si>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</si>
  <si>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</si>
  <si>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</si>
  <si>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</si>
  <si>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</si>
  <si>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</si>
  <si>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</si>
  <si>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</si>
  <si>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</si>
  <si>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</si>
  <si>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</si>
  <si>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</si>
  <si>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</si>
  <si>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</si>
  <si>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</si>
  <si>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</si>
  <si>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</si>
  <si>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</si>
  <si>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</si>
  <si>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</si>
  <si>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</si>
  <si>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</si>
  <si>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</si>
  <si>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</si>
  <si>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</si>
  <si>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</si>
  <si>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</si>
  <si>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</si>
  <si>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</si>
  <si>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</si>
  <si>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</si>
  <si>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</si>
  <si>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</si>
  <si>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</si>
  <si>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</si>
  <si>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</si>
  <si>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</si>
  <si>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</si>
  <si>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</si>
  <si>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</si>
  <si>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</si>
  <si>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</si>
  <si>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</si>
  <si>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</si>
  <si>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</si>
  <si>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</si>
  <si>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</si>
  <si>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</si>
  <si>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</si>
  <si>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</si>
  <si>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</si>
  <si>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</si>
  <si>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</si>
  <si>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</si>
  <si>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</si>
  <si>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</si>
  <si>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</si>
  <si>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</si>
  <si>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</si>
  <si>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</si>
  <si>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</si>
  <si>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</si>
  <si>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</si>
  <si>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</si>
  <si>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</si>
  <si>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</si>
  <si>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</si>
  <si>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</si>
  <si>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</si>
  <si>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</si>
  <si>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</si>
  <si>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</si>
  <si>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</si>
  <si>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</si>
  <si>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</si>
  <si>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</si>
  <si>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</si>
  <si>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</si>
  <si>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</si>
  <si>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</si>
  <si>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</si>
  <si>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</si>
  <si>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</si>
  <si>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</si>
  <si>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</si>
  <si>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</si>
  <si>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</si>
  <si>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</si>
  <si>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</si>
  <si>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</si>
  <si>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</si>
  <si>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</si>
  <si>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</si>
  <si>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</si>
  <si>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</si>
  <si>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</si>
  <si>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</si>
  <si>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</si>
  <si>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</si>
  <si>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</si>
  <si>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</si>
  <si>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</si>
  <si>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</si>
  <si>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</si>
  <si>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</si>
  <si>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</si>
  <si>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</si>
  <si>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</si>
  <si>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</si>
  <si>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</si>
  <si>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</si>
  <si>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</si>
  <si>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</si>
  <si>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</si>
  <si>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</si>
  <si>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</si>
  <si>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</si>
  <si>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</si>
  <si>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</si>
  <si>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</si>
  <si>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</si>
  <si>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</si>
  <si>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</si>
  <si>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</si>
  <si>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</si>
  <si>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</si>
  <si>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</si>
  <si>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</si>
  <si>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</si>
  <si>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</si>
  <si>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</si>
  <si>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</si>
  <si>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</si>
  <si>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</si>
  <si>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</si>
  <si>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</si>
  <si>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</si>
  <si>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</si>
  <si>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</si>
  <si>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</si>
  <si>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</si>
  <si>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</si>
  <si>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</si>
  <si>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</si>
  <si>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</si>
  <si>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</si>
  <si>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</si>
  <si>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</si>
  <si>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</si>
  <si>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</si>
  <si>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</si>
  <si>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</si>
  <si>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</si>
  <si>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</si>
  <si>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</si>
  <si>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</si>
  <si>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</si>
  <si>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</si>
  <si>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</si>
  <si>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</si>
  <si>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</si>
  <si>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</si>
  <si>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</si>
  <si>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</si>
  <si>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</si>
  <si>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</si>
  <si>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</si>
  <si>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</si>
  <si>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</si>
  <si>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</si>
  <si>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</si>
  <si>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</si>
  <si>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</si>
  <si>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</si>
  <si>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</si>
  <si>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</si>
  <si>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</si>
  <si>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</si>
  <si>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</si>
  <si>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</si>
  <si>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</si>
  <si>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</si>
  <si>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</si>
  <si>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</si>
  <si>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</si>
  <si>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</si>
  <si>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</si>
  <si>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</si>
  <si>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</si>
  <si>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</si>
  <si>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</si>
  <si>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</si>
  <si>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</si>
  <si>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</si>
  <si>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</si>
  <si>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</si>
  <si>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</si>
  <si>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</si>
  <si>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</si>
  <si>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</si>
  <si>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</si>
  <si>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</si>
  <si>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</si>
  <si>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</si>
  <si>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</si>
  <si>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</si>
  <si>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</si>
  <si>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</si>
  <si>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</si>
  <si>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</si>
  <si>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</si>
  <si>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</si>
  <si>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</si>
  <si>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</si>
  <si>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</si>
  <si>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</si>
  <si>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</si>
  <si>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</si>
  <si>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</si>
  <si>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</si>
  <si>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</si>
  <si>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</si>
  <si>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</si>
  <si>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</si>
  <si>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</si>
  <si>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</si>
  <si>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</si>
  <si>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</si>
  <si>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</si>
  <si>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</si>
  <si>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</si>
  <si>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</si>
  <si>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</si>
  <si>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</si>
  <si>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</si>
  <si>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</si>
  <si>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</si>
  <si>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</si>
  <si>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</si>
  <si>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</si>
  <si>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</si>
  <si>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</si>
  <si>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</si>
  <si>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</si>
  <si>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</si>
  <si>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</si>
  <si>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</si>
  <si>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</si>
  <si>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</si>
  <si>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</si>
  <si>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</si>
  <si>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</si>
  <si>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</si>
  <si>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</si>
  <si>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</si>
  <si>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</si>
  <si>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</si>
  <si>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</si>
  <si>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</si>
  <si>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</si>
  <si>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</si>
  <si>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</si>
  <si>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</si>
  <si>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</si>
  <si>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</si>
  <si>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</si>
  <si>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</si>
  <si>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</si>
  <si>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</si>
  <si>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</si>
  <si>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</si>
  <si>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</si>
  <si>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</si>
  <si>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</si>
  <si>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</si>
  <si>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</si>
  <si>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</si>
  <si>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</si>
  <si>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</si>
  <si>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</si>
  <si>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</si>
  <si>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</si>
  <si>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</si>
  <si>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</si>
  <si>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</si>
  <si>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</si>
  <si>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</si>
  <si>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</si>
  <si>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</si>
  <si>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</si>
  <si>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</si>
  <si>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</si>
  <si>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</si>
  <si>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</si>
  <si>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</si>
  <si>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</si>
  <si>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</si>
  <si>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</si>
  <si>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</si>
  <si>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</si>
  <si>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</si>
  <si>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</si>
  <si>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</si>
  <si>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</si>
  <si>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</si>
  <si>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</si>
  <si>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</si>
  <si>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</si>
  <si>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</si>
  <si>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</si>
  <si>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</si>
  <si>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</si>
  <si>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</si>
  <si>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</si>
  <si>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</si>
  <si>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</si>
  <si>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</si>
  <si>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</si>
  <si>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</si>
  <si>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</si>
  <si>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</si>
  <si>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</si>
  <si>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</si>
  <si>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</si>
  <si>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</si>
  <si>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</si>
  <si>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</si>
  <si>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</si>
  <si>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</si>
  <si>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</si>
  <si>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</si>
  <si>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</si>
  <si>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</si>
  <si>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</si>
  <si>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</si>
  <si>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</si>
  <si>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</si>
  <si>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</si>
  <si>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</si>
  <si>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</si>
  <si>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</si>
  <si>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</si>
  <si>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</si>
  <si>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</si>
  <si>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</si>
  <si>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</si>
  <si>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</si>
  <si>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</si>
  <si>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</si>
  <si>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</si>
  <si>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</si>
  <si>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</si>
  <si>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</si>
  <si>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</si>
  <si>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</si>
  <si>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</si>
  <si>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</si>
  <si>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</si>
  <si>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</si>
  <si>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</si>
  <si>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</si>
  <si>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</si>
  <si>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</si>
  <si>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</si>
  <si>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</si>
  <si>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</si>
  <si>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</si>
  <si>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</si>
  <si>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</si>
  <si>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</si>
  <si>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</si>
  <si>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</si>
  <si>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</si>
  <si>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</si>
  <si>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</si>
  <si>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</si>
  <si>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</si>
  <si>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</si>
  <si>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</si>
  <si>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</si>
  <si>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</si>
  <si>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</si>
  <si>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</si>
  <si>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</si>
  <si>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</si>
  <si>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</si>
  <si>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</si>
  <si>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</si>
  <si>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</si>
  <si>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</si>
  <si>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</si>
  <si>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</si>
  <si>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</si>
  <si>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</si>
  <si>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</si>
  <si>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</si>
  <si>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</si>
  <si>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</si>
  <si>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</si>
  <si>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</si>
  <si>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</si>
  <si>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</si>
  <si>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</si>
  <si>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</si>
  <si>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</si>
  <si>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</si>
  <si>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</si>
  <si>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</si>
  <si>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</si>
  <si>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</si>
  <si>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</si>
  <si>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</si>
  <si>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</si>
  <si>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</si>
  <si>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</si>
  <si>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</si>
  <si>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</si>
  <si>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</si>
  <si>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</si>
  <si>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</si>
  <si>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</si>
  <si>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</si>
  <si>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</si>
  <si>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</si>
  <si>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</si>
  <si>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</si>
  <si>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</si>
  <si>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</si>
  <si>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</si>
  <si>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</si>
  <si>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</si>
  <si>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</si>
  <si>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</si>
  <si>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</si>
  <si>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</si>
  <si>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</si>
  <si>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</si>
  <si>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</si>
  <si>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</si>
  <si>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</si>
  <si>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</si>
  <si>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</si>
  <si>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</si>
  <si>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</si>
  <si>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</si>
  <si>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</si>
  <si>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</si>
  <si>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</si>
  <si>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</si>
  <si>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</si>
  <si>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</si>
  <si>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</si>
  <si>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</si>
  <si>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</si>
  <si>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</si>
  <si>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</si>
  <si>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</si>
  <si>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</si>
  <si>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</si>
  <si>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</si>
  <si>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</si>
  <si>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</si>
  <si>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</si>
  <si>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</si>
  <si>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</si>
  <si>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</si>
  <si>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</si>
  <si>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</si>
  <si>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</si>
  <si>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</si>
  <si>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</si>
  <si>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</si>
  <si>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</si>
  <si>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</si>
  <si>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</si>
  <si>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</si>
  <si>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</si>
  <si>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</si>
  <si>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</si>
  <si>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</si>
  <si>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</si>
  <si>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</si>
  <si>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</si>
  <si>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</si>
  <si>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</si>
  <si>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</si>
  <si>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</si>
  <si>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</si>
  <si>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</si>
  <si>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</si>
  <si>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</si>
  <si>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</si>
  <si>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</si>
  <si>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</si>
  <si>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</si>
  <si>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</si>
  <si>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</si>
  <si>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</si>
  <si>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</si>
  <si>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TINA UJEVIĆA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</si>
</sst>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1256591.8500000001</v>
      </c>
      <c r="D2" s="6">
        <f>'PR-RAS'!E6</f>
        <v>1466664.44</v>
      </c>
      <c r="E2" s="6">
        <v>0</v>
      </c>
      <c r="F2" s="6">
        <v>0</v>
      </c>
      <c r="G2" s="7">
        <f t="shared" ref="G2:G264" si="0">(B2/1000)*(C2*1+D2*2)</f>
        <v>4189.9207299999998</v>
      </c>
      <c r="H2" s="7">
        <f t="shared" ref="H2:H264" si="1">ABS(C2-ROUND(C2,0))+ABS(D2-ROUND(D2,0))</f>
        <v>0.58999999985098839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898471.69000000006</v>
      </c>
      <c r="D46" s="1">
        <f>'PR-RAS'!E50</f>
        <v>1052197.0900000001</v>
      </c>
      <c r="E46" s="1">
        <v>0</v>
      </c>
      <c r="F46" s="1">
        <v>0</v>
      </c>
      <c r="G46" s="2">
        <f t="shared" si="0"/>
        <v>135128.96415000001</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4757.9800000000005</v>
      </c>
      <c r="D61" s="1">
        <f>'PR-RAS'!E65</f>
        <v>0</v>
      </c>
      <c r="E61" s="1">
        <v>0</v>
      </c>
      <c r="F61" s="1">
        <v>0</v>
      </c>
      <c r="G61" s="2">
        <f t="shared" si="0"/>
        <v>285.47880000000004</v>
      </c>
      <c r="H61" s="2">
        <f t="shared" si="1"/>
        <v>1.9999999999527063E-2</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4297.1400000000003</v>
      </c>
      <c r="D62" s="1">
        <f>'PR-RAS'!E66</f>
        <v>0</v>
      </c>
      <c r="E62" s="1">
        <v>0</v>
      </c>
      <c r="F62" s="1">
        <v>0</v>
      </c>
      <c r="G62" s="2">
        <f t="shared" si="0"/>
        <v>262.12554</v>
      </c>
      <c r="H62" s="2">
        <f t="shared" si="1"/>
        <v>0.14000000000032742</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460.84</v>
      </c>
      <c r="D63" s="1">
        <f>'PR-RAS'!E67</f>
        <v>0</v>
      </c>
      <c r="E63" s="1">
        <v>0</v>
      </c>
      <c r="F63" s="1">
        <v>0</v>
      </c>
      <c r="G63" s="2">
        <f t="shared" si="0"/>
        <v>28.57208</v>
      </c>
      <c r="H63" s="2">
        <f t="shared" si="1"/>
        <v>0.16000000000002501</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842261.43</v>
      </c>
      <c r="D64" s="1">
        <f>'PR-RAS'!E68</f>
        <v>1026417.26</v>
      </c>
      <c r="E64" s="1">
        <v>0</v>
      </c>
      <c r="F64" s="1">
        <v>0</v>
      </c>
      <c r="G64" s="2">
        <f t="shared" si="0"/>
        <v>182391.04485000001</v>
      </c>
      <c r="H64" s="2">
        <f t="shared" si="1"/>
        <v>0.69000000006053597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842179.26</v>
      </c>
      <c r="D65" s="1">
        <f>'PR-RAS'!E69</f>
        <v>1026417.26</v>
      </c>
      <c r="E65" s="1">
        <v>0</v>
      </c>
      <c r="F65" s="1">
        <v>0</v>
      </c>
      <c r="G65" s="2">
        <f t="shared" si="0"/>
        <v>185280.88192000001</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82.17</v>
      </c>
      <c r="D66" s="1">
        <f>'PR-RAS'!E70</f>
        <v>0</v>
      </c>
      <c r="E66" s="1">
        <v>0</v>
      </c>
      <c r="F66" s="1">
        <v>0</v>
      </c>
      <c r="G66" s="2">
        <f t="shared" si="0"/>
        <v>5.3410500000000001</v>
      </c>
      <c r="H66" s="2">
        <f t="shared" si="1"/>
        <v>0.17000000000000171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51452.28</v>
      </c>
      <c r="D73" s="1">
        <f>'PR-RAS'!E77</f>
        <v>25779.83</v>
      </c>
      <c r="E73" s="1">
        <v>0</v>
      </c>
      <c r="F73" s="1">
        <v>0</v>
      </c>
      <c r="G73" s="2">
        <f t="shared" si="0"/>
        <v>7416.8596799999996</v>
      </c>
      <c r="H73" s="2">
        <f t="shared" si="1"/>
        <v>0.44999999999708962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25726.14</v>
      </c>
      <c r="D74" s="1">
        <f>'PR-RAS'!E78</f>
        <v>120</v>
      </c>
      <c r="E74" s="1">
        <v>0</v>
      </c>
      <c r="F74" s="1">
        <v>0</v>
      </c>
      <c r="G74" s="2">
        <f t="shared" si="0"/>
        <v>1895.5282199999999</v>
      </c>
      <c r="H74" s="2">
        <f t="shared" si="1"/>
        <v>0.13999999999941792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25726.14</v>
      </c>
      <c r="D76" s="1">
        <f>'PR-RAS'!E80</f>
        <v>25659.83</v>
      </c>
      <c r="E76" s="1">
        <v>0</v>
      </c>
      <c r="F76" s="1">
        <v>0</v>
      </c>
      <c r="G76" s="2">
        <f t="shared" si="0"/>
        <v>5778.4350000000004</v>
      </c>
      <c r="H76" s="2">
        <f t="shared" si="1"/>
        <v>0.30999999999767169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0.18</v>
      </c>
      <c r="D78" s="1">
        <f>'PR-RAS'!E82</f>
        <v>0</v>
      </c>
      <c r="E78" s="1">
        <v>0</v>
      </c>
      <c r="F78" s="1">
        <v>0</v>
      </c>
      <c r="G78" s="2">
        <f t="shared" si="0"/>
        <v>1.3859999999999999E-2</v>
      </c>
      <c r="H78" s="2">
        <f t="shared" si="1"/>
        <v>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0.18</v>
      </c>
      <c r="D79" s="1">
        <f>'PR-RAS'!E83</f>
        <v>0</v>
      </c>
      <c r="E79" s="1">
        <v>0</v>
      </c>
      <c r="F79" s="1">
        <v>0</v>
      </c>
      <c r="G79" s="2">
        <f t="shared" si="0"/>
        <v>1.4039999999999999E-2</v>
      </c>
      <c r="H79" s="2">
        <f t="shared" si="1"/>
        <v>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0.18</v>
      </c>
      <c r="D81" s="1">
        <f>'PR-RAS'!E85</f>
        <v>0</v>
      </c>
      <c r="E81" s="1">
        <v>0</v>
      </c>
      <c r="F81" s="1">
        <v>0</v>
      </c>
      <c r="G81" s="2">
        <f t="shared" si="0"/>
        <v>1.44E-2</v>
      </c>
      <c r="H81" s="2">
        <f t="shared" si="1"/>
        <v>0.18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87412.72</v>
      </c>
      <c r="D102" s="1">
        <f>'PR-RAS'!E106</f>
        <v>77266.16</v>
      </c>
      <c r="E102" s="1">
        <v>0</v>
      </c>
      <c r="F102" s="1">
        <v>0</v>
      </c>
      <c r="G102" s="2">
        <f t="shared" si="0"/>
        <v>24436.449040000003</v>
      </c>
      <c r="H102" s="2">
        <f t="shared" si="1"/>
        <v>0.44000000000232831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87412.72</v>
      </c>
      <c r="D108" s="1">
        <f>'PR-RAS'!E112</f>
        <v>77266.16</v>
      </c>
      <c r="E108" s="1">
        <v>0</v>
      </c>
      <c r="F108" s="1">
        <v>0</v>
      </c>
      <c r="G108" s="2">
        <f t="shared" si="0"/>
        <v>25888.119279999999</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87412.72</v>
      </c>
      <c r="D113" s="1">
        <f>'PR-RAS'!E117</f>
        <v>77266.16</v>
      </c>
      <c r="E113" s="1">
        <v>0</v>
      </c>
      <c r="F113" s="1">
        <v>0</v>
      </c>
      <c r="G113" s="2">
        <f t="shared" si="0"/>
        <v>27097.84448</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9354.3000000000011</v>
      </c>
      <c r="D120" s="1">
        <f>'PR-RAS'!E124</f>
        <v>13715.76</v>
      </c>
      <c r="E120" s="1">
        <v>0</v>
      </c>
      <c r="F120" s="1">
        <v>0</v>
      </c>
      <c r="G120" s="2">
        <f t="shared" si="0"/>
        <v>4377.5125799999996</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9035.77</v>
      </c>
      <c r="D121" s="1">
        <f>'PR-RAS'!E125</f>
        <v>13702.51</v>
      </c>
      <c r="E121" s="1">
        <v>0</v>
      </c>
      <c r="F121" s="1">
        <v>0</v>
      </c>
      <c r="G121" s="2">
        <f t="shared" si="0"/>
        <v>4372.8948</v>
      </c>
      <c r="H121" s="2">
        <f t="shared" si="1"/>
        <v>0.71999999999934516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35.11</v>
      </c>
      <c r="E122" s="1">
        <v>0</v>
      </c>
      <c r="F122" s="1">
        <v>0</v>
      </c>
      <c r="G122" s="2">
        <f t="shared" si="0"/>
        <v>8.4966200000000001</v>
      </c>
      <c r="H122" s="2">
        <f t="shared" si="1"/>
        <v>0.10999999999999943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9035.77</v>
      </c>
      <c r="D123" s="1">
        <f>'PR-RAS'!E127</f>
        <v>13667.4</v>
      </c>
      <c r="E123" s="1">
        <v>0</v>
      </c>
      <c r="F123" s="1">
        <v>0</v>
      </c>
      <c r="G123" s="2">
        <f t="shared" si="0"/>
        <v>4437.2095399999998</v>
      </c>
      <c r="H123" s="2">
        <f t="shared" si="1"/>
        <v>0.62999999999919964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318.52999999999997</v>
      </c>
      <c r="D124" s="1">
        <f>'PR-RAS'!E128</f>
        <v>13.25</v>
      </c>
      <c r="E124" s="1">
        <v>0</v>
      </c>
      <c r="F124" s="1">
        <v>0</v>
      </c>
      <c r="G124" s="2">
        <f t="shared" si="0"/>
        <v>42.438689999999994</v>
      </c>
      <c r="H124" s="2">
        <f t="shared" si="1"/>
        <v>0.72000000000002728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318.52999999999997</v>
      </c>
      <c r="D125" s="1">
        <f>'PR-RAS'!E129</f>
        <v>13.25</v>
      </c>
      <c r="E125" s="1">
        <v>0</v>
      </c>
      <c r="F125" s="1">
        <v>0</v>
      </c>
      <c r="G125" s="2">
        <f t="shared" si="0"/>
        <v>42.783719999999995</v>
      </c>
      <c r="H125" s="2">
        <f t="shared" si="1"/>
        <v>0.72000000000002728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261352.95999999999</v>
      </c>
      <c r="D129" s="1">
        <f>'PR-RAS'!E133</f>
        <v>323485.43</v>
      </c>
      <c r="E129" s="1">
        <v>0</v>
      </c>
      <c r="F129" s="1">
        <v>0</v>
      </c>
      <c r="G129" s="2">
        <f t="shared" si="0"/>
        <v>116265.44895999999</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261352.95999999999</v>
      </c>
      <c r="D130" s="1">
        <f>'PR-RAS'!E134</f>
        <v>323485.43</v>
      </c>
      <c r="E130" s="1">
        <v>0</v>
      </c>
      <c r="F130" s="1">
        <v>0</v>
      </c>
      <c r="G130" s="2">
        <f t="shared" si="0"/>
        <v>117173.77278</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261040.4</v>
      </c>
      <c r="D131" s="1">
        <f>'PR-RAS'!E135</f>
        <v>312249.51</v>
      </c>
      <c r="E131" s="1">
        <v>0</v>
      </c>
      <c r="F131" s="1">
        <v>0</v>
      </c>
      <c r="G131" s="2">
        <f t="shared" si="0"/>
        <v>115120.12460000001</v>
      </c>
      <c r="H131" s="2">
        <f t="shared" si="1"/>
        <v>0.88999999998486601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312.56</v>
      </c>
      <c r="D132" s="1">
        <f>'PR-RAS'!E136</f>
        <v>11235.92</v>
      </c>
      <c r="E132" s="1">
        <v>0</v>
      </c>
      <c r="F132" s="1">
        <v>0</v>
      </c>
      <c r="G132" s="2">
        <f t="shared" si="0"/>
        <v>2984.7564000000002</v>
      </c>
      <c r="H132" s="2">
        <f t="shared" si="1"/>
        <v>0.51999999999992497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1264489.5900000001</v>
      </c>
      <c r="D147" s="1">
        <f>'PR-RAS'!E151</f>
        <v>1447128</v>
      </c>
      <c r="E147" s="1">
        <v>0</v>
      </c>
      <c r="F147" s="1">
        <v>0</v>
      </c>
      <c r="G147" s="2">
        <f t="shared" si="0"/>
        <v>607176.85613999993</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1005837.2</v>
      </c>
      <c r="D148" s="1">
        <f>'PR-RAS'!E152</f>
        <v>1152886.05</v>
      </c>
      <c r="E148" s="1">
        <v>0</v>
      </c>
      <c r="F148" s="1">
        <v>0</v>
      </c>
      <c r="G148" s="2">
        <f t="shared" si="0"/>
        <v>486806.56709999993</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828961.01</v>
      </c>
      <c r="D149" s="1">
        <f>'PR-RAS'!E153</f>
        <v>963523.3600000001</v>
      </c>
      <c r="E149" s="1">
        <v>0</v>
      </c>
      <c r="F149" s="1">
        <v>0</v>
      </c>
      <c r="G149" s="2">
        <f t="shared" si="0"/>
        <v>407889.14404000004</v>
      </c>
      <c r="H149" s="2">
        <f t="shared" si="1"/>
        <v>0.37000000011175871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815094.36</v>
      </c>
      <c r="D150" s="1">
        <f>'PR-RAS'!E154</f>
        <v>946599.67</v>
      </c>
      <c r="E150" s="1">
        <v>0</v>
      </c>
      <c r="F150" s="1">
        <v>0</v>
      </c>
      <c r="G150" s="2">
        <f t="shared" si="0"/>
        <v>403535.76130000001</v>
      </c>
      <c r="H150" s="2">
        <f t="shared" si="1"/>
        <v>0.68999999994412065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12412.01</v>
      </c>
      <c r="D152" s="1">
        <f>'PR-RAS'!E156</f>
        <v>15102.65</v>
      </c>
      <c r="E152" s="1">
        <v>0</v>
      </c>
      <c r="F152" s="1">
        <v>0</v>
      </c>
      <c r="G152" s="2">
        <f t="shared" si="0"/>
        <v>6435.2138099999993</v>
      </c>
      <c r="H152" s="2">
        <f t="shared" si="1"/>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1454.64</v>
      </c>
      <c r="D153" s="1">
        <f>'PR-RAS'!E157</f>
        <v>1821.04</v>
      </c>
      <c r="E153" s="1">
        <v>0</v>
      </c>
      <c r="F153" s="1">
        <v>0</v>
      </c>
      <c r="G153" s="2">
        <f t="shared" si="0"/>
        <v>774.70144000000005</v>
      </c>
      <c r="H153" s="2">
        <f t="shared" si="1"/>
        <v>0.39999999999986358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39992.44</v>
      </c>
      <c r="D154" s="1">
        <f>'PR-RAS'!E158</f>
        <v>31153.29</v>
      </c>
      <c r="E154" s="1">
        <v>0</v>
      </c>
      <c r="F154" s="1">
        <v>0</v>
      </c>
      <c r="G154" s="2">
        <f t="shared" si="0"/>
        <v>15651.75006</v>
      </c>
      <c r="H154" s="2">
        <f t="shared" si="1"/>
        <v>0.73000000000320142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136883.75</v>
      </c>
      <c r="D155" s="1">
        <f>'PR-RAS'!E159</f>
        <v>158209.4</v>
      </c>
      <c r="E155" s="1">
        <v>0</v>
      </c>
      <c r="F155" s="1">
        <v>0</v>
      </c>
      <c r="G155" s="2">
        <f t="shared" si="0"/>
        <v>69808.592699999994</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136883.75</v>
      </c>
      <c r="D157" s="1">
        <f>'PR-RAS'!E161</f>
        <v>158209.4</v>
      </c>
      <c r="E157" s="1">
        <v>0</v>
      </c>
      <c r="F157" s="1">
        <v>0</v>
      </c>
      <c r="G157" s="2">
        <f t="shared" si="0"/>
        <v>70715.197799999994</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257078.35000000003</v>
      </c>
      <c r="D159" s="1">
        <f>'PR-RAS'!E163</f>
        <v>254015.48999999996</v>
      </c>
      <c r="E159" s="1">
        <v>0</v>
      </c>
      <c r="F159" s="1">
        <v>0</v>
      </c>
      <c r="G159" s="2">
        <f t="shared" si="0"/>
        <v>120887.27413999999</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43371.1</v>
      </c>
      <c r="D160" s="1">
        <f>'PR-RAS'!E164</f>
        <v>40538.29</v>
      </c>
      <c r="E160" s="1">
        <v>0</v>
      </c>
      <c r="F160" s="1">
        <v>0</v>
      </c>
      <c r="G160" s="2">
        <f t="shared" si="0"/>
        <v>19787.181119999997</v>
      </c>
      <c r="H160" s="2">
        <f t="shared" si="1"/>
        <v>0.38999999999941792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2768.2</v>
      </c>
      <c r="D161" s="1">
        <f>'PR-RAS'!E165</f>
        <v>5297.03</v>
      </c>
      <c r="E161" s="1">
        <v>0</v>
      </c>
      <c r="F161" s="1">
        <v>0</v>
      </c>
      <c r="G161" s="2">
        <f t="shared" si="0"/>
        <v>2137.9615999999996</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39352.92</v>
      </c>
      <c r="D162" s="1">
        <f>'PR-RAS'!E166</f>
        <v>34692.26</v>
      </c>
      <c r="E162" s="1">
        <v>0</v>
      </c>
      <c r="F162" s="1">
        <v>0</v>
      </c>
      <c r="G162" s="2">
        <f t="shared" si="0"/>
        <v>17506.72784</v>
      </c>
      <c r="H162" s="2">
        <f t="shared" si="1"/>
        <v>0.3400000000037835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1249.98</v>
      </c>
      <c r="D163" s="1">
        <f>'PR-RAS'!E167</f>
        <v>549</v>
      </c>
      <c r="E163" s="1">
        <v>0</v>
      </c>
      <c r="F163" s="1">
        <v>0</v>
      </c>
      <c r="G163" s="2">
        <f t="shared" si="0"/>
        <v>380.37276000000003</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150720.02000000002</v>
      </c>
      <c r="D165" s="1">
        <f>'PR-RAS'!E169</f>
        <v>149557.67999999996</v>
      </c>
      <c r="E165" s="1">
        <v>0</v>
      </c>
      <c r="F165" s="1">
        <v>0</v>
      </c>
      <c r="G165" s="2">
        <f t="shared" si="0"/>
        <v>73773.00232</v>
      </c>
      <c r="H165" s="2">
        <f t="shared" si="1"/>
        <v>0.3400000000547152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10844.55</v>
      </c>
      <c r="D166" s="1">
        <f>'PR-RAS'!E170</f>
        <v>17563.7</v>
      </c>
      <c r="E166" s="1">
        <v>0</v>
      </c>
      <c r="F166" s="1">
        <v>0</v>
      </c>
      <c r="G166" s="2">
        <f t="shared" si="0"/>
        <v>7585.3717500000002</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95192.73</v>
      </c>
      <c r="D167" s="1">
        <f>'PR-RAS'!E171</f>
        <v>99279.07</v>
      </c>
      <c r="E167" s="1">
        <v>0</v>
      </c>
      <c r="F167" s="1">
        <v>0</v>
      </c>
      <c r="G167" s="2">
        <f t="shared" si="0"/>
        <v>48762.644420000004</v>
      </c>
      <c r="H167" s="2">
        <f t="shared" si="1"/>
        <v>0.34000000001105946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43937.04</v>
      </c>
      <c r="D168" s="1">
        <f>'PR-RAS'!E172</f>
        <v>30259.279999999999</v>
      </c>
      <c r="E168" s="1">
        <v>0</v>
      </c>
      <c r="F168" s="1">
        <v>0</v>
      </c>
      <c r="G168" s="2">
        <f t="shared" si="0"/>
        <v>17444.085200000001</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267.2</v>
      </c>
      <c r="D169" s="1">
        <f>'PR-RAS'!E173</f>
        <v>1240</v>
      </c>
      <c r="E169" s="1">
        <v>0</v>
      </c>
      <c r="F169" s="1">
        <v>0</v>
      </c>
      <c r="G169" s="2">
        <f t="shared" si="0"/>
        <v>461.52960000000002</v>
      </c>
      <c r="H169" s="2">
        <f t="shared" si="1"/>
        <v>0.19999999999998863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140.55000000000001</v>
      </c>
      <c r="D170" s="1">
        <f>'PR-RAS'!E174</f>
        <v>483.27</v>
      </c>
      <c r="E170" s="1">
        <v>0</v>
      </c>
      <c r="F170" s="1">
        <v>0</v>
      </c>
      <c r="G170" s="2">
        <f t="shared" si="0"/>
        <v>187.09820999999999</v>
      </c>
      <c r="H170" s="2">
        <f t="shared" si="1"/>
        <v>0.71999999999997044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337.95</v>
      </c>
      <c r="D172" s="1">
        <f>'PR-RAS'!E176</f>
        <v>732.36</v>
      </c>
      <c r="E172" s="1">
        <v>0</v>
      </c>
      <c r="F172" s="1">
        <v>0</v>
      </c>
      <c r="G172" s="2">
        <f t="shared" si="0"/>
        <v>308.25657000000001</v>
      </c>
      <c r="H172" s="2">
        <f t="shared" si="1"/>
        <v>0.41000000000002501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52428.729999999996</v>
      </c>
      <c r="D173" s="1">
        <f>'PR-RAS'!E177</f>
        <v>57446.729999999996</v>
      </c>
      <c r="E173" s="1">
        <v>0</v>
      </c>
      <c r="F173" s="1">
        <v>0</v>
      </c>
      <c r="G173" s="2">
        <f t="shared" si="0"/>
        <v>28779.416679999998</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6683.44</v>
      </c>
      <c r="D174" s="1">
        <f>'PR-RAS'!E178</f>
        <v>9021.6299999999992</v>
      </c>
      <c r="E174" s="1">
        <v>0</v>
      </c>
      <c r="F174" s="1">
        <v>0</v>
      </c>
      <c r="G174" s="2">
        <f t="shared" si="0"/>
        <v>4277.7190999999993</v>
      </c>
      <c r="H174" s="2">
        <f t="shared" si="1"/>
        <v>0.81000000000040018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16954.439999999999</v>
      </c>
      <c r="D175" s="1">
        <f>'PR-RAS'!E179</f>
        <v>9636.11</v>
      </c>
      <c r="E175" s="1">
        <v>0</v>
      </c>
      <c r="F175" s="1">
        <v>0</v>
      </c>
      <c r="G175" s="2">
        <f t="shared" si="0"/>
        <v>6303.4388399999998</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60.92</v>
      </c>
      <c r="D176" s="1">
        <f>'PR-RAS'!E180</f>
        <v>0</v>
      </c>
      <c r="E176" s="1">
        <v>0</v>
      </c>
      <c r="F176" s="1">
        <v>0</v>
      </c>
      <c r="G176" s="2">
        <f t="shared" si="0"/>
        <v>10.661</v>
      </c>
      <c r="H176" s="2">
        <f t="shared" si="1"/>
        <v>7.9999999999998295E-2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11529.82</v>
      </c>
      <c r="D177" s="1">
        <f>'PR-RAS'!E181</f>
        <v>12381.97</v>
      </c>
      <c r="E177" s="1">
        <v>0</v>
      </c>
      <c r="F177" s="1">
        <v>0</v>
      </c>
      <c r="G177" s="2">
        <f t="shared" si="0"/>
        <v>6387.701759999999</v>
      </c>
      <c r="H177" s="2">
        <f t="shared" si="1"/>
        <v>0.21000000000094587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3459.74</v>
      </c>
      <c r="D178" s="1">
        <f>'PR-RAS'!E182</f>
        <v>3993.58</v>
      </c>
      <c r="E178" s="1">
        <v>0</v>
      </c>
      <c r="F178" s="1">
        <v>0</v>
      </c>
      <c r="G178" s="2">
        <f t="shared" si="0"/>
        <v>2026.1012999999998</v>
      </c>
      <c r="H178" s="2">
        <f t="shared" si="1"/>
        <v>0.68000000000029104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4620.08</v>
      </c>
      <c r="D179" s="1">
        <f>'PR-RAS'!E183</f>
        <v>3686.2</v>
      </c>
      <c r="E179" s="1">
        <v>0</v>
      </c>
      <c r="F179" s="1">
        <v>0</v>
      </c>
      <c r="G179" s="2">
        <f t="shared" si="0"/>
        <v>2134.6614399999999</v>
      </c>
      <c r="H179" s="2">
        <f t="shared" si="1"/>
        <v>0.27999999999974534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5593.6</v>
      </c>
      <c r="D180" s="1">
        <f>'PR-RAS'!E184</f>
        <v>9652.7800000000007</v>
      </c>
      <c r="E180" s="1">
        <v>0</v>
      </c>
      <c r="F180" s="1">
        <v>0</v>
      </c>
      <c r="G180" s="2">
        <f t="shared" si="0"/>
        <v>4456.9496400000007</v>
      </c>
      <c r="H180" s="2">
        <f t="shared" si="1"/>
        <v>0.61999999999898137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1914.11</v>
      </c>
      <c r="D181" s="1">
        <f>'PR-RAS'!E185</f>
        <v>6684.03</v>
      </c>
      <c r="E181" s="1">
        <v>0</v>
      </c>
      <c r="F181" s="1">
        <v>0</v>
      </c>
      <c r="G181" s="2">
        <f t="shared" si="0"/>
        <v>2750.7905999999998</v>
      </c>
      <c r="H181" s="2">
        <f t="shared" si="1"/>
        <v>0.1399999999996453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1612.58</v>
      </c>
      <c r="D182" s="1">
        <f>'PR-RAS'!E186</f>
        <v>2390.4299999999998</v>
      </c>
      <c r="E182" s="1">
        <v>0</v>
      </c>
      <c r="F182" s="1">
        <v>0</v>
      </c>
      <c r="G182" s="2">
        <f t="shared" si="0"/>
        <v>1157.21264</v>
      </c>
      <c r="H182" s="2">
        <f t="shared" si="1"/>
        <v>0.84999999999990905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10558.5</v>
      </c>
      <c r="D184" s="1">
        <f>'PR-RAS'!E188</f>
        <v>6472.7900000000009</v>
      </c>
      <c r="E184" s="1">
        <v>0</v>
      </c>
      <c r="F184" s="1">
        <v>0</v>
      </c>
      <c r="G184" s="2">
        <f t="shared" si="0"/>
        <v>4301.2466400000003</v>
      </c>
      <c r="H184" s="2">
        <f t="shared" si="1"/>
        <v>0.70999999999912689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5004.09</v>
      </c>
      <c r="D185" s="1">
        <f>'PR-RAS'!E189</f>
        <v>2334.3000000000002</v>
      </c>
      <c r="E185" s="1">
        <v>0</v>
      </c>
      <c r="F185" s="1">
        <v>0</v>
      </c>
      <c r="G185" s="2">
        <f t="shared" si="0"/>
        <v>1779.77496</v>
      </c>
      <c r="H185" s="2">
        <f t="shared" si="1"/>
        <v>0.39000000000032742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862.18</v>
      </c>
      <c r="D187" s="1">
        <f>'PR-RAS'!E191</f>
        <v>541.87</v>
      </c>
      <c r="E187" s="1">
        <v>0</v>
      </c>
      <c r="F187" s="1">
        <v>0</v>
      </c>
      <c r="G187" s="2">
        <f t="shared" si="0"/>
        <v>361.94112000000001</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327.08999999999997</v>
      </c>
      <c r="E188" s="1">
        <v>0</v>
      </c>
      <c r="F188" s="1">
        <v>0</v>
      </c>
      <c r="G188" s="2">
        <f t="shared" si="0"/>
        <v>134.74097999999998</v>
      </c>
      <c r="H188" s="2">
        <f t="shared" si="1"/>
        <v>0.44999999999997442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1451.63</v>
      </c>
      <c r="E190" s="1">
        <v>0</v>
      </c>
      <c r="F190" s="1">
        <v>0</v>
      </c>
      <c r="G190" s="2">
        <f t="shared" si="0"/>
        <v>548.71614</v>
      </c>
      <c r="H190" s="2">
        <f t="shared" si="1"/>
        <v>0.36999999999989086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4592.6899999999996</v>
      </c>
      <c r="D191" s="1">
        <f>'PR-RAS'!E195</f>
        <v>1817.9</v>
      </c>
      <c r="E191" s="1">
        <v>0</v>
      </c>
      <c r="F191" s="1">
        <v>0</v>
      </c>
      <c r="G191" s="2">
        <f t="shared" si="0"/>
        <v>1563.4131</v>
      </c>
      <c r="H191" s="2">
        <f t="shared" si="1"/>
        <v>0.41000000000030923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1017</v>
      </c>
      <c r="D192" s="1">
        <f>'PR-RAS'!E196</f>
        <v>3814.29</v>
      </c>
      <c r="E192" s="1">
        <v>0</v>
      </c>
      <c r="F192" s="1">
        <v>0</v>
      </c>
      <c r="G192" s="2">
        <f t="shared" si="0"/>
        <v>1651.3057799999999</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1017</v>
      </c>
      <c r="D206" s="1">
        <f>'PR-RAS'!E210</f>
        <v>3814.29</v>
      </c>
      <c r="E206" s="1">
        <v>0</v>
      </c>
      <c r="F206" s="1">
        <v>0</v>
      </c>
      <c r="G206" s="2">
        <f t="shared" si="0"/>
        <v>1772.3438999999998</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511.58</v>
      </c>
      <c r="D207" s="1">
        <f>'PR-RAS'!E211</f>
        <v>677.5</v>
      </c>
      <c r="E207" s="1">
        <v>0</v>
      </c>
      <c r="F207" s="1">
        <v>0</v>
      </c>
      <c r="G207" s="2">
        <f t="shared" si="0"/>
        <v>384.51547999999997</v>
      </c>
      <c r="H207" s="2">
        <f t="shared" si="1"/>
        <v>0.92000000000001592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473.57</v>
      </c>
      <c r="D209" s="1">
        <f>'PR-RAS'!E213</f>
        <v>3121.1</v>
      </c>
      <c r="E209" s="1">
        <v>0</v>
      </c>
      <c r="F209" s="1">
        <v>0</v>
      </c>
      <c r="G209" s="2">
        <f t="shared" si="0"/>
        <v>1396.8801599999999</v>
      </c>
      <c r="H209" s="2">
        <f t="shared" si="1"/>
        <v>0.52999999999991587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31.85</v>
      </c>
      <c r="D210" s="1">
        <f>'PR-RAS'!E214</f>
        <v>15.69</v>
      </c>
      <c r="E210" s="1">
        <v>0</v>
      </c>
      <c r="F210" s="1">
        <v>0</v>
      </c>
      <c r="G210" s="2">
        <f t="shared" si="0"/>
        <v>13.215070000000001</v>
      </c>
      <c r="H210" s="2">
        <f t="shared" si="1"/>
        <v>0.45999999999999908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557.04</v>
      </c>
      <c r="D248" s="1">
        <f>'PR-RAS'!E252</f>
        <v>35518.239999999998</v>
      </c>
      <c r="E248" s="1">
        <v>0</v>
      </c>
      <c r="F248" s="1">
        <v>0</v>
      </c>
      <c r="G248" s="2">
        <f t="shared" si="0"/>
        <v>17683.599439999998</v>
      </c>
      <c r="H248" s="2">
        <f t="shared" si="1"/>
        <v>0.27999999999792635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557.04</v>
      </c>
      <c r="D255" s="1">
        <f>'PR-RAS'!E259</f>
        <v>35518.239999999998</v>
      </c>
      <c r="E255" s="1">
        <v>0</v>
      </c>
      <c r="F255" s="1">
        <v>0</v>
      </c>
      <c r="G255" s="2">
        <f t="shared" si="0"/>
        <v>18184.754079999999</v>
      </c>
      <c r="H255" s="2">
        <f t="shared" si="1"/>
        <v>0.27999999999792635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530.89</v>
      </c>
      <c r="D256" s="1">
        <f>'PR-RAS'!E260</f>
        <v>0</v>
      </c>
      <c r="E256" s="1">
        <v>0</v>
      </c>
      <c r="F256" s="1">
        <v>0</v>
      </c>
      <c r="G256" s="2">
        <f t="shared" si="0"/>
        <v>135.37694999999999</v>
      </c>
      <c r="H256" s="2">
        <f t="shared" si="1"/>
        <v>0.11000000000001364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26.15</v>
      </c>
      <c r="D257" s="1">
        <f>'PR-RAS'!E261</f>
        <v>35518.239999999998</v>
      </c>
      <c r="E257" s="1">
        <v>0</v>
      </c>
      <c r="F257" s="1">
        <v>0</v>
      </c>
      <c r="G257" s="2">
        <f t="shared" si="0"/>
        <v>18192.03328</v>
      </c>
      <c r="H257" s="2">
        <f t="shared" si="1"/>
        <v>0.38999999999796131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893.93</v>
      </c>
      <c r="E259" s="1">
        <v>0</v>
      </c>
      <c r="F259" s="1">
        <v>0</v>
      </c>
      <c r="G259" s="2">
        <f t="shared" si="0"/>
        <v>461.26787999999999</v>
      </c>
      <c r="H259" s="2">
        <f t="shared" si="1"/>
        <v>7.0000000000050022E-2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893.93</v>
      </c>
      <c r="E260" s="1">
        <v>0</v>
      </c>
      <c r="F260" s="1">
        <v>0</v>
      </c>
      <c r="G260" s="2">
        <f t="shared" si="0"/>
        <v>463.05574000000001</v>
      </c>
      <c r="H260" s="2">
        <f t="shared" si="1"/>
        <v>7.0000000000050022E-2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893.93</v>
      </c>
      <c r="E262" s="1">
        <v>0</v>
      </c>
      <c r="F262" s="1">
        <v>0</v>
      </c>
      <c r="G262" s="2">
        <f t="shared" si="0"/>
        <v>466.63146</v>
      </c>
      <c r="H262" s="2">
        <f t="shared" si="1"/>
        <v>7.0000000000050022E-2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1264489.5900000001</v>
      </c>
      <c r="D285" s="1">
        <f>'PR-RAS'!E289</f>
        <v>1447128</v>
      </c>
      <c r="E285" s="1">
        <v>0</v>
      </c>
      <c r="F285" s="1">
        <v>0</v>
      </c>
      <c r="G285" s="2">
        <f t="shared" si="8"/>
        <v>1181083.7475599998</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19536.439999999944</v>
      </c>
      <c r="E286" s="1">
        <v>0</v>
      </c>
      <c r="F286" s="1">
        <v>0</v>
      </c>
      <c r="G286" s="2">
        <f t="shared" si="8"/>
        <v>11135.770799999967</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7897.7399999999907</v>
      </c>
      <c r="D287" s="1">
        <f>'PR-RAS'!E291</f>
        <v>0</v>
      </c>
      <c r="E287" s="1">
        <v>0</v>
      </c>
      <c r="F287" s="1">
        <v>0</v>
      </c>
      <c r="G287" s="2">
        <f t="shared" si="8"/>
        <v>2258.7536399999972</v>
      </c>
      <c r="H287" s="2">
        <f t="shared" si="9"/>
        <v>0.26000000000931323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33306.449999999997</v>
      </c>
      <c r="D288" s="1">
        <f>'PR-RAS'!E292</f>
        <v>28311.73</v>
      </c>
      <c r="E288" s="1">
        <v>0</v>
      </c>
      <c r="F288" s="1">
        <v>0</v>
      </c>
      <c r="G288" s="2">
        <f t="shared" si="8"/>
        <v>25809.884169999998</v>
      </c>
      <c r="H288" s="2">
        <f t="shared" si="9"/>
        <v>0.71999999999752617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28341.599999999999</v>
      </c>
      <c r="D290" s="1">
        <f>'PR-RAS'!E294</f>
        <v>33793.64</v>
      </c>
      <c r="E290" s="1">
        <v>0</v>
      </c>
      <c r="F290" s="1">
        <v>0</v>
      </c>
      <c r="G290" s="2">
        <f t="shared" si="8"/>
        <v>27723.446319999999</v>
      </c>
      <c r="H290" s="2">
        <f t="shared" si="9"/>
        <v>0.76000000000203727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9713.98</v>
      </c>
      <c r="D291" s="1">
        <f>'PR-RAS'!E295</f>
        <v>12979.4</v>
      </c>
      <c r="E291" s="1">
        <v>0</v>
      </c>
      <c r="F291" s="1">
        <v>0</v>
      </c>
      <c r="G291" s="2">
        <f t="shared" si="8"/>
        <v>10345.106199999998</v>
      </c>
      <c r="H291" s="2">
        <f t="shared" si="9"/>
        <v>0.42000000000007276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1959.47</v>
      </c>
      <c r="D345" s="1">
        <f>'PR-RAS'!E350</f>
        <v>42361.43</v>
      </c>
      <c r="E345" s="1">
        <v>0</v>
      </c>
      <c r="F345" s="1">
        <v>0</v>
      </c>
      <c r="G345" s="2">
        <f t="shared" si="8"/>
        <v>29818.721519999999</v>
      </c>
      <c r="H345" s="2">
        <f t="shared" si="9"/>
        <v>0.90000000000031832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1959.47</v>
      </c>
      <c r="D358" s="1">
        <f>'PR-RAS'!E363</f>
        <v>42361.43</v>
      </c>
      <c r="E358" s="1">
        <v>0</v>
      </c>
      <c r="F358" s="1">
        <v>0</v>
      </c>
      <c r="G358" s="2">
        <f t="shared" si="8"/>
        <v>30945.591809999998</v>
      </c>
      <c r="H358" s="2">
        <f t="shared" si="9"/>
        <v>0.90000000000031832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1581.96</v>
      </c>
      <c r="D364" s="1">
        <f>'PR-RAS'!E369</f>
        <v>12997.310000000001</v>
      </c>
      <c r="E364" s="1">
        <v>0</v>
      </c>
      <c r="F364" s="1">
        <v>0</v>
      </c>
      <c r="G364" s="2">
        <f t="shared" si="8"/>
        <v>10010.29854</v>
      </c>
      <c r="H364" s="2">
        <f t="shared" si="9"/>
        <v>0.35000000000127329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1153.43</v>
      </c>
      <c r="D365" s="1">
        <f>'PR-RAS'!E370</f>
        <v>11954.93</v>
      </c>
      <c r="E365" s="1">
        <v>0</v>
      </c>
      <c r="F365" s="1">
        <v>0</v>
      </c>
      <c r="G365" s="2">
        <f t="shared" si="8"/>
        <v>9123.0375600000007</v>
      </c>
      <c r="H365" s="2">
        <f t="shared" si="9"/>
        <v>0.49999999999977263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1042.3800000000001</v>
      </c>
      <c r="E370" s="1">
        <v>0</v>
      </c>
      <c r="F370" s="1">
        <v>0</v>
      </c>
      <c r="G370" s="2">
        <f t="shared" si="8"/>
        <v>769.27644000000009</v>
      </c>
      <c r="H370" s="2">
        <f t="shared" si="9"/>
        <v>0.38000000000010914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428.53</v>
      </c>
      <c r="D371" s="1">
        <f>'PR-RAS'!E376</f>
        <v>0</v>
      </c>
      <c r="E371" s="1">
        <v>0</v>
      </c>
      <c r="F371" s="1">
        <v>0</v>
      </c>
      <c r="G371" s="2">
        <f t="shared" si="8"/>
        <v>158.55609999999999</v>
      </c>
      <c r="H371" s="2">
        <f t="shared" si="9"/>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377.51</v>
      </c>
      <c r="D378" s="1">
        <f>'PR-RAS'!E383</f>
        <v>29364.12</v>
      </c>
      <c r="E378" s="1">
        <v>0</v>
      </c>
      <c r="F378" s="1">
        <v>0</v>
      </c>
      <c r="G378" s="2">
        <f t="shared" si="8"/>
        <v>22282.867750000001</v>
      </c>
      <c r="H378" s="2">
        <f t="shared" si="9"/>
        <v>0.60999999999899046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377.51</v>
      </c>
      <c r="D379" s="1">
        <f>'PR-RAS'!E384</f>
        <v>29364.12</v>
      </c>
      <c r="E379" s="1">
        <v>0</v>
      </c>
      <c r="F379" s="1">
        <v>0</v>
      </c>
      <c r="G379" s="2">
        <f t="shared" si="8"/>
        <v>22341.9735</v>
      </c>
      <c r="H379" s="2">
        <f t="shared" si="9"/>
        <v>0.60999999999899046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1959.47</v>
      </c>
      <c r="D403" s="1">
        <f>'PR-RAS'!E408</f>
        <v>42361.43</v>
      </c>
      <c r="E403" s="1">
        <v>0</v>
      </c>
      <c r="F403" s="1">
        <v>0</v>
      </c>
      <c r="G403" s="2">
        <f t="shared" si="8"/>
        <v>34846.29666</v>
      </c>
      <c r="H403" s="2">
        <f t="shared" si="9"/>
        <v>0.90000000000031832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17145.400000000001</v>
      </c>
      <c r="D405" s="1">
        <f>'PR-RAS'!E410</f>
        <v>44276.21</v>
      </c>
      <c r="E405" s="1">
        <v>0</v>
      </c>
      <c r="F405" s="1">
        <v>0</v>
      </c>
      <c r="G405" s="2">
        <f t="shared" si="8"/>
        <v>42701.919280000009</v>
      </c>
      <c r="H405" s="2">
        <f t="shared" si="9"/>
        <v>0.61000000000058208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43.52</v>
      </c>
      <c r="D406" s="1">
        <f>'PR-RAS'!E411</f>
        <v>43.52</v>
      </c>
      <c r="E406" s="1">
        <v>0</v>
      </c>
      <c r="F406" s="1">
        <v>0</v>
      </c>
      <c r="G406" s="2">
        <f t="shared" si="8"/>
        <v>52.876800000000003</v>
      </c>
      <c r="H406" s="2">
        <f t="shared" si="9"/>
        <v>0.95999999999999375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1256591.8500000001</v>
      </c>
      <c r="D407" s="1">
        <f>'PR-RAS'!E412</f>
        <v>1466664.44</v>
      </c>
      <c r="E407" s="1">
        <v>0</v>
      </c>
      <c r="F407" s="1">
        <v>0</v>
      </c>
      <c r="G407" s="2">
        <f t="shared" si="8"/>
        <v>1701107.8163800002</v>
      </c>
      <c r="H407" s="2">
        <f t="shared" si="9"/>
        <v>0.58999999985098839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1266449.06</v>
      </c>
      <c r="D408" s="1">
        <f>'PR-RAS'!E413</f>
        <v>1489489.43</v>
      </c>
      <c r="E408" s="1">
        <v>0</v>
      </c>
      <c r="F408" s="1">
        <v>0</v>
      </c>
      <c r="G408" s="2">
        <f t="shared" si="8"/>
        <v>1727889.1634399998</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9857.2099999999627</v>
      </c>
      <c r="D410" s="1">
        <f>'PR-RAS'!E415</f>
        <v>22824.989999999991</v>
      </c>
      <c r="E410" s="1">
        <v>0</v>
      </c>
      <c r="F410" s="1">
        <v>0</v>
      </c>
      <c r="G410" s="2">
        <f t="shared" si="8"/>
        <v>22702.440709999977</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16161.049999999996</v>
      </c>
      <c r="D411" s="1">
        <f>'PR-RAS'!E416</f>
        <v>0</v>
      </c>
      <c r="E411" s="1">
        <v>0</v>
      </c>
      <c r="F411" s="1">
        <v>0</v>
      </c>
      <c r="G411" s="2">
        <f t="shared" si="8"/>
        <v>6626.030499999998</v>
      </c>
      <c r="H411" s="2">
        <f t="shared" si="9"/>
        <v>4.9999999995634425E-2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15964.48</v>
      </c>
      <c r="E412" s="1">
        <v>0</v>
      </c>
      <c r="F412" s="1">
        <v>0</v>
      </c>
      <c r="G412" s="2">
        <f t="shared" si="8"/>
        <v>13122.802559999998</v>
      </c>
      <c r="H412" s="2">
        <f t="shared" si="9"/>
        <v>0.47999999999956344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28385.119999999999</v>
      </c>
      <c r="D413" s="1">
        <f>'PR-RAS'!E418</f>
        <v>33837.159999999996</v>
      </c>
      <c r="E413" s="1">
        <v>0</v>
      </c>
      <c r="F413" s="1">
        <v>0</v>
      </c>
      <c r="G413" s="2">
        <f t="shared" si="8"/>
        <v>39576.489279999994</v>
      </c>
      <c r="H413" s="2">
        <f t="shared" si="9"/>
        <v>0.27999999999519787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1256591.8500000001</v>
      </c>
      <c r="D633" s="1">
        <f>'PR-RAS'!E639</f>
        <v>1466664.44</v>
      </c>
      <c r="E633" s="1">
        <v>0</v>
      </c>
      <c r="F633" s="1">
        <v>0</v>
      </c>
      <c r="G633" s="2">
        <f t="shared" si="10"/>
        <v>2648029.90136</v>
      </c>
      <c r="H633" s="2">
        <f t="shared" si="11"/>
        <v>0.58999999985098839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1266449.06</v>
      </c>
      <c r="D634" s="1">
        <f>'PR-RAS'!E640</f>
        <v>1489489.43</v>
      </c>
      <c r="E634" s="1">
        <v>0</v>
      </c>
      <c r="F634" s="1">
        <v>0</v>
      </c>
      <c r="G634" s="2">
        <f t="shared" si="10"/>
        <v>2687355.8733600001</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9857.2099999999627</v>
      </c>
      <c r="D636" s="1">
        <f>'PR-RAS'!E642</f>
        <v>22824.989999999991</v>
      </c>
      <c r="E636" s="1">
        <v>0</v>
      </c>
      <c r="F636" s="1">
        <v>0</v>
      </c>
      <c r="G636" s="2">
        <f t="shared" si="10"/>
        <v>35247.065649999968</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16161.049999999996</v>
      </c>
      <c r="D637" s="1">
        <f>'PR-RAS'!E643</f>
        <v>0</v>
      </c>
      <c r="E637" s="1">
        <v>0</v>
      </c>
      <c r="F637" s="1">
        <v>0</v>
      </c>
      <c r="G637" s="2">
        <f t="shared" si="10"/>
        <v>10278.427799999998</v>
      </c>
      <c r="H637" s="2">
        <f t="shared" si="11"/>
        <v>4.9999999995634425E-2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15964.48</v>
      </c>
      <c r="E638" s="1">
        <v>0</v>
      </c>
      <c r="F638" s="1">
        <v>0</v>
      </c>
      <c r="G638" s="2">
        <f t="shared" si="10"/>
        <v>20338.747520000001</v>
      </c>
      <c r="H638" s="2">
        <f t="shared" si="11"/>
        <v>0.47999999999956344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6303.8400000000329</v>
      </c>
      <c r="D639" s="1">
        <f>'PR-RAS'!E645</f>
        <v>0</v>
      </c>
      <c r="E639" s="1">
        <v>0</v>
      </c>
      <c r="F639" s="1">
        <v>0</v>
      </c>
      <c r="G639" s="2">
        <f t="shared" si="10"/>
        <v>4021.849920000021</v>
      </c>
      <c r="H639" s="2">
        <f t="shared" si="11"/>
        <v>0.15999999996711267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38789.469999999987</v>
      </c>
      <c r="E640" s="1">
        <v>0</v>
      </c>
      <c r="F640" s="1">
        <v>0</v>
      </c>
      <c r="G640" s="2">
        <f t="shared" si="10"/>
        <v>49572.942659999986</v>
      </c>
      <c r="H640" s="2">
        <f t="shared" si="11"/>
        <v>0.46999999998661224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176720.1</v>
      </c>
      <c r="D641" s="1">
        <f>'PR-RAS'!E647</f>
        <v>186151.12</v>
      </c>
      <c r="E641" s="1">
        <v>0</v>
      </c>
      <c r="F641" s="1">
        <v>0</v>
      </c>
      <c r="G641" s="2">
        <f t="shared" si="10"/>
        <v>351374.29759999999</v>
      </c>
      <c r="H641" s="2">
        <f t="shared" si="11"/>
        <v>0.22000000000116415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32251.72</v>
      </c>
      <c r="D642" s="1">
        <f>'PR-RAS'!E649</f>
        <v>30130.03</v>
      </c>
      <c r="E642" s="1">
        <v>0</v>
      </c>
      <c r="F642" s="1">
        <v>0</v>
      </c>
      <c r="G642" s="2">
        <f t="shared" si="10"/>
        <v>59300.05098</v>
      </c>
      <c r="H642" s="2">
        <f t="shared" si="11"/>
        <v>0.30999999999767169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428177.46</v>
      </c>
      <c r="D643" s="1">
        <f>'PR-RAS'!E650</f>
        <v>545084.80000000005</v>
      </c>
      <c r="E643" s="1">
        <v>0</v>
      </c>
      <c r="F643" s="1">
        <v>0</v>
      </c>
      <c r="G643" s="2">
        <f t="shared" si="10"/>
        <v>974778.81252000004</v>
      </c>
      <c r="H643" s="2">
        <f t="shared" si="11"/>
        <v>0.65999999997438863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446555.47</v>
      </c>
      <c r="D644" s="1">
        <f>'PR-RAS'!E651</f>
        <v>498273.15</v>
      </c>
      <c r="E644" s="1">
        <v>0</v>
      </c>
      <c r="F644" s="1">
        <v>0</v>
      </c>
      <c r="G644" s="2">
        <f t="shared" si="10"/>
        <v>927914.43810999999</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13873.710000000079</v>
      </c>
      <c r="D645" s="1">
        <f>'PR-RAS'!E652</f>
        <v>76941.680000000051</v>
      </c>
      <c r="E645" s="1">
        <v>0</v>
      </c>
      <c r="F645" s="1">
        <v>0</v>
      </c>
      <c r="G645" s="2">
        <f t="shared" si="10"/>
        <v>108035.55308000011</v>
      </c>
      <c r="H645" s="2">
        <f t="shared" si="11"/>
        <v>0.60999999986961484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63</v>
      </c>
      <c r="E647" s="1">
        <v>0</v>
      </c>
      <c r="F647" s="1">
        <v>0</v>
      </c>
      <c r="G647" s="2">
        <f t="shared" si="10"/>
        <v>122.09400000000001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59</v>
      </c>
      <c r="E649" s="1">
        <v>0</v>
      </c>
      <c r="F649" s="1">
        <v>0</v>
      </c>
      <c r="G649" s="2">
        <f t="shared" si="10"/>
        <v>114.696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842179.26</v>
      </c>
      <c r="D668" s="1">
        <f>'PR-RAS'!E675</f>
        <v>1026417.26</v>
      </c>
      <c r="E668" s="1">
        <v>0</v>
      </c>
      <c r="F668" s="1">
        <v>0</v>
      </c>
      <c r="G668" s="2">
        <f t="shared" si="10"/>
        <v>1930974.1912600002</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82.17</v>
      </c>
      <c r="D670" s="1">
        <f>'PR-RAS'!E677</f>
        <v>0</v>
      </c>
      <c r="E670" s="1">
        <v>0</v>
      </c>
      <c r="F670" s="1">
        <v>0</v>
      </c>
      <c r="G670" s="2">
        <f t="shared" si="10"/>
        <v>54.971730000000001</v>
      </c>
      <c r="H670" s="2">
        <f t="shared" si="11"/>
        <v>0.17000000000000171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87240.44</v>
      </c>
      <c r="D703" s="1">
        <f>'PR-RAS'!E710</f>
        <v>71941.009999999995</v>
      </c>
      <c r="E703" s="1">
        <v>0</v>
      </c>
      <c r="F703" s="1">
        <v>0</v>
      </c>
      <c r="G703" s="2">
        <f t="shared" si="10"/>
        <v>162247.96691999998</v>
      </c>
      <c r="H703" s="2">
        <f t="shared" si="11"/>
        <v>0.44999999999708962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4070.66</v>
      </c>
      <c r="D709" s="1">
        <f>'PR-RAS'!E716</f>
        <v>0</v>
      </c>
      <c r="E709" s="1">
        <v>0</v>
      </c>
      <c r="F709" s="1">
        <v>0</v>
      </c>
      <c r="G709" s="2">
        <f t="shared" si="10"/>
        <v>2882.0272799999998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2403.3200000000002</v>
      </c>
      <c r="D710" s="1">
        <f>'PR-RAS'!E717</f>
        <v>1965.84</v>
      </c>
      <c r="E710" s="1">
        <v>0</v>
      </c>
      <c r="F710" s="1">
        <v>0</v>
      </c>
      <c r="G710" s="2">
        <f t="shared" si="10"/>
        <v>4491.5149999999994</v>
      </c>
      <c r="H710" s="2">
        <f t="shared" si="11"/>
        <v>0.48000000000024556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36189.54</v>
      </c>
      <c r="D711" s="1">
        <f>'PR-RAS'!E718</f>
        <v>30786.240000000002</v>
      </c>
      <c r="E711" s="1">
        <v>0</v>
      </c>
      <c r="F711" s="1">
        <v>0</v>
      </c>
      <c r="G711" s="2">
        <f t="shared" si="10"/>
        <v>69411.034199999995</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1592.67</v>
      </c>
      <c r="D713" s="1">
        <f>'PR-RAS'!E720</f>
        <v>2862</v>
      </c>
      <c r="E713" s="1">
        <v>0</v>
      </c>
      <c r="F713" s="1">
        <v>0</v>
      </c>
      <c r="G713" s="2">
        <f t="shared" si="10"/>
        <v>5209.4690399999999</v>
      </c>
      <c r="H713" s="2">
        <f t="shared" si="11"/>
        <v>0.32999999999992724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5072</v>
      </c>
      <c r="D715" s="1">
        <f>'PR-RAS'!E722</f>
        <v>8135.61</v>
      </c>
      <c r="E715" s="1">
        <v>0</v>
      </c>
      <c r="F715" s="1">
        <v>0</v>
      </c>
      <c r="G715" s="2">
        <f t="shared" si="10"/>
        <v>15239.059080000001</v>
      </c>
      <c r="H715" s="2">
        <f t="shared" si="11"/>
        <v>0.39000000000032742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5004.09</v>
      </c>
      <c r="D718" s="1">
        <f>'PR-RAS'!E725</f>
        <v>2334.3000000000002</v>
      </c>
      <c r="E718" s="1">
        <v>0</v>
      </c>
      <c r="F718" s="1">
        <v>0</v>
      </c>
      <c r="G718" s="2">
        <f t="shared" si="10"/>
        <v>6935.31873</v>
      </c>
      <c r="H718" s="2">
        <f t="shared" si="11"/>
        <v>0.39000000000032742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530.89</v>
      </c>
      <c r="D812" s="1">
        <f>'PR-RAS'!E819</f>
        <v>0</v>
      </c>
      <c r="E812" s="1">
        <v>0</v>
      </c>
      <c r="F812" s="1">
        <v>0</v>
      </c>
      <c r="G812" s="2">
        <f t="shared" si="18"/>
        <v>430.55179000000004</v>
      </c>
      <c r="H812" s="2">
        <f t="shared" si="19"/>
        <v>0.11000000000001364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26.15</v>
      </c>
      <c r="D821" s="1">
        <f>'PR-RAS'!E828</f>
        <v>35518.239999999998</v>
      </c>
      <c r="E821" s="1">
        <v>0</v>
      </c>
      <c r="F821" s="1">
        <v>0</v>
      </c>
      <c r="G821" s="2">
        <f t="shared" si="18"/>
        <v>58271.356599999992</v>
      </c>
      <c r="H821" s="2">
        <f t="shared" si="19"/>
        <v>0.38999999999796131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525156.32999999996</v>
      </c>
      <c r="D984" s="6">
        <f>BILANCA!E6</f>
        <v>644129.30000000005</v>
      </c>
      <c r="E984" s="6">
        <v>0</v>
      </c>
      <c r="F984" s="6">
        <v>0</v>
      </c>
      <c r="G984" s="7">
        <f t="shared" ref="G984:G1241" si="22">B984/1000*C984+B984/500*D984</f>
        <v>1813.4149300000001</v>
      </c>
      <c r="H984" s="7">
        <f t="shared" si="19"/>
        <v>0.63000000000465661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286651.75</v>
      </c>
      <c r="D985" s="1">
        <f>BILANCA!E7</f>
        <v>325928.58000000007</v>
      </c>
      <c r="E985" s="1">
        <v>0</v>
      </c>
      <c r="F985" s="1">
        <v>0</v>
      </c>
      <c r="G985" s="2">
        <f t="shared" si="22"/>
        <v>1877.0178200000003</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112733.49</v>
      </c>
      <c r="D986" s="1">
        <f>BILANCA!E8</f>
        <v>112733.49</v>
      </c>
      <c r="E986" s="1">
        <v>0</v>
      </c>
      <c r="F986" s="1">
        <v>0</v>
      </c>
      <c r="G986" s="2">
        <f t="shared" si="22"/>
        <v>1014.60141</v>
      </c>
      <c r="H986" s="2">
        <f t="shared" si="19"/>
        <v>0.98000000001047738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112733.49</v>
      </c>
      <c r="D987" s="1">
        <f>BILANCA!E9</f>
        <v>112733.49</v>
      </c>
      <c r="E987" s="1">
        <v>0</v>
      </c>
      <c r="F987" s="1">
        <v>0</v>
      </c>
      <c r="G987" s="2">
        <f t="shared" si="22"/>
        <v>1352.80188</v>
      </c>
      <c r="H987" s="2">
        <f t="shared" si="19"/>
        <v>0.98000000001047738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172900.93</v>
      </c>
      <c r="D990" s="1">
        <f>BILANCA!E12</f>
        <v>212177.76000000007</v>
      </c>
      <c r="E990" s="1">
        <v>0</v>
      </c>
      <c r="F990" s="1">
        <v>0</v>
      </c>
      <c r="G990" s="2">
        <f t="shared" si="22"/>
        <v>4180.7951500000008</v>
      </c>
      <c r="H990" s="2">
        <f t="shared" si="19"/>
        <v>0.30999999993946403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135699.81</v>
      </c>
      <c r="D991" s="1">
        <f>BILANCA!E13</f>
        <v>132783.09000000003</v>
      </c>
      <c r="E991" s="1">
        <v>0</v>
      </c>
      <c r="F991" s="1">
        <v>0</v>
      </c>
      <c r="G991" s="2">
        <f t="shared" si="22"/>
        <v>3210.1279200000004</v>
      </c>
      <c r="H991" s="2">
        <f t="shared" si="19"/>
        <v>0.28000000002793968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563975.75</v>
      </c>
      <c r="D993" s="1">
        <f>BILANCA!E15</f>
        <v>563975.75</v>
      </c>
      <c r="E993" s="1">
        <v>0</v>
      </c>
      <c r="F993" s="1">
        <v>0</v>
      </c>
      <c r="G993" s="2">
        <f t="shared" si="22"/>
        <v>16919.272499999999</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428275.94</v>
      </c>
      <c r="D996" s="1">
        <f>BILANCA!E18</f>
        <v>431192.66</v>
      </c>
      <c r="E996" s="1">
        <v>0</v>
      </c>
      <c r="F996" s="1">
        <v>0</v>
      </c>
      <c r="G996" s="2">
        <f t="shared" si="22"/>
        <v>16778.596379999999</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4188.2799999999988</v>
      </c>
      <c r="D997" s="1">
        <f>BILANCA!E19</f>
        <v>17213.160000000033</v>
      </c>
      <c r="E997" s="1">
        <v>0</v>
      </c>
      <c r="F997" s="1">
        <v>0</v>
      </c>
      <c r="G997" s="2">
        <f t="shared" si="22"/>
        <v>540.60440000000085</v>
      </c>
      <c r="H997" s="2">
        <f t="shared" si="19"/>
        <v>0.44000000003143214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176332.96</v>
      </c>
      <c r="D998" s="1">
        <f>BILANCA!E20</f>
        <v>232455.72</v>
      </c>
      <c r="E998" s="1">
        <v>0</v>
      </c>
      <c r="F998" s="1">
        <v>0</v>
      </c>
      <c r="G998" s="2">
        <f t="shared" si="22"/>
        <v>9618.6659999999993</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22648.46</v>
      </c>
      <c r="D999" s="1">
        <f>BILANCA!E21</f>
        <v>22648.46</v>
      </c>
      <c r="E999" s="1">
        <v>0</v>
      </c>
      <c r="F999" s="1">
        <v>0</v>
      </c>
      <c r="G999" s="2">
        <f t="shared" si="22"/>
        <v>1087.12608</v>
      </c>
      <c r="H999" s="2">
        <f t="shared" si="19"/>
        <v>0.91999999999825377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9911.77</v>
      </c>
      <c r="D1000" s="1">
        <f>BILANCA!E22</f>
        <v>9911.77</v>
      </c>
      <c r="E1000" s="1">
        <v>0</v>
      </c>
      <c r="F1000" s="1">
        <v>0</v>
      </c>
      <c r="G1000" s="2">
        <f t="shared" si="22"/>
        <v>505.50027000000011</v>
      </c>
      <c r="H1000" s="2">
        <f t="shared" si="19"/>
        <v>0.45999999999912689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21641.79</v>
      </c>
      <c r="D1002" s="1">
        <f>BILANCA!E24</f>
        <v>21641.79</v>
      </c>
      <c r="E1002" s="1">
        <v>0</v>
      </c>
      <c r="F1002" s="1">
        <v>0</v>
      </c>
      <c r="G1002" s="2">
        <f t="shared" si="22"/>
        <v>1233.58203</v>
      </c>
      <c r="H1002" s="2">
        <f t="shared" si="19"/>
        <v>0.41999999999825377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2282.04</v>
      </c>
      <c r="D1003" s="1">
        <f>BILANCA!E25</f>
        <v>3324.42</v>
      </c>
      <c r="E1003" s="1">
        <v>0</v>
      </c>
      <c r="F1003" s="1">
        <v>0</v>
      </c>
      <c r="G1003" s="2">
        <f t="shared" si="22"/>
        <v>178.61759999999998</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22921.47</v>
      </c>
      <c r="D1004" s="1">
        <f>BILANCA!E26</f>
        <v>22921.47</v>
      </c>
      <c r="E1004" s="1">
        <v>0</v>
      </c>
      <c r="F1004" s="1">
        <v>0</v>
      </c>
      <c r="G1004" s="2">
        <f t="shared" si="22"/>
        <v>1444.0526100000002</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251550.21</v>
      </c>
      <c r="D1006" s="1">
        <f>BILANCA!E28</f>
        <v>295690.46999999997</v>
      </c>
      <c r="E1006" s="1">
        <v>0</v>
      </c>
      <c r="F1006" s="1">
        <v>0</v>
      </c>
      <c r="G1006" s="2">
        <f t="shared" si="22"/>
        <v>19387.416449999997</v>
      </c>
      <c r="H1006" s="2">
        <f t="shared" si="19"/>
        <v>0.67999999996391125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33012.840000000004</v>
      </c>
      <c r="D1013" s="1">
        <f>BILANCA!E35</f>
        <v>62181.509999999995</v>
      </c>
      <c r="E1013" s="1">
        <v>0</v>
      </c>
      <c r="F1013" s="1">
        <v>0</v>
      </c>
      <c r="G1013" s="2">
        <f t="shared" si="22"/>
        <v>4721.2757999999994</v>
      </c>
      <c r="H1013" s="2">
        <f t="shared" si="19"/>
        <v>0.65000000000145519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92646.94</v>
      </c>
      <c r="D1014" s="1">
        <f>BILANCA!E36</f>
        <v>122011.06</v>
      </c>
      <c r="E1014" s="1">
        <v>0</v>
      </c>
      <c r="F1014" s="1">
        <v>0</v>
      </c>
      <c r="G1014" s="2">
        <f t="shared" si="22"/>
        <v>10436.74086</v>
      </c>
      <c r="H1014" s="2">
        <f t="shared" si="19"/>
        <v>0.11999999999534339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59634.1</v>
      </c>
      <c r="D1018" s="1">
        <f>BILANCA!E40</f>
        <v>59829.55</v>
      </c>
      <c r="E1018" s="1">
        <v>0</v>
      </c>
      <c r="F1018" s="1">
        <v>0</v>
      </c>
      <c r="G1018" s="2">
        <f t="shared" si="22"/>
        <v>6275.2620000000006</v>
      </c>
      <c r="H1018" s="2">
        <f t="shared" si="19"/>
        <v>0.54999999999563443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32032.62</v>
      </c>
      <c r="D1032" s="1">
        <f>BILANCA!E54</f>
        <v>32467.91</v>
      </c>
      <c r="E1032" s="1">
        <v>0</v>
      </c>
      <c r="F1032" s="1">
        <v>0</v>
      </c>
      <c r="G1032" s="2">
        <f t="shared" si="22"/>
        <v>4751.4535599999999</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32032.62</v>
      </c>
      <c r="D1033" s="1">
        <f>BILANCA!E55</f>
        <v>32467.91</v>
      </c>
      <c r="E1033" s="1">
        <v>0</v>
      </c>
      <c r="F1033" s="1">
        <v>0</v>
      </c>
      <c r="G1033" s="2">
        <f t="shared" si="22"/>
        <v>4848.4220000000005</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1017.33</v>
      </c>
      <c r="D1041" s="1">
        <f>BILANCA!E63</f>
        <v>1017.33</v>
      </c>
      <c r="E1041" s="1">
        <v>0</v>
      </c>
      <c r="F1041" s="1">
        <v>0</v>
      </c>
      <c r="G1041" s="2">
        <f t="shared" si="22"/>
        <v>177.01542000000001</v>
      </c>
      <c r="H1041" s="2">
        <f t="shared" si="19"/>
        <v>0.66000000000008185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1017.33</v>
      </c>
      <c r="D1042" s="1">
        <f>BILANCA!E64</f>
        <v>1017.33</v>
      </c>
      <c r="E1042" s="1">
        <v>0</v>
      </c>
      <c r="F1042" s="1">
        <v>0</v>
      </c>
      <c r="G1042" s="2">
        <f t="shared" si="22"/>
        <v>180.06741</v>
      </c>
      <c r="H1042" s="2">
        <f t="shared" si="19"/>
        <v>0.66000000000008185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238504.58</v>
      </c>
      <c r="D1046" s="1">
        <f>BILANCA!E68</f>
        <v>318200.71999999997</v>
      </c>
      <c r="E1046" s="1">
        <v>0</v>
      </c>
      <c r="F1046" s="1">
        <v>0</v>
      </c>
      <c r="G1046" s="2">
        <f t="shared" si="22"/>
        <v>55119.079259999999</v>
      </c>
      <c r="H1046" s="2">
        <f t="shared" si="19"/>
        <v>0.70000000004074536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13873.71</v>
      </c>
      <c r="D1047" s="1">
        <f>BILANCA!E69</f>
        <v>76941.680000000008</v>
      </c>
      <c r="E1047" s="1">
        <v>0</v>
      </c>
      <c r="F1047" s="1">
        <v>0</v>
      </c>
      <c r="G1047" s="2">
        <f t="shared" si="22"/>
        <v>10736.45248</v>
      </c>
      <c r="H1047" s="2">
        <f t="shared" si="19"/>
        <v>0.60999999999330612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13851.25</v>
      </c>
      <c r="D1048" s="1">
        <f>BILANCA!E70</f>
        <v>76783.33</v>
      </c>
      <c r="E1048" s="1">
        <v>0</v>
      </c>
      <c r="F1048" s="1">
        <v>0</v>
      </c>
      <c r="G1048" s="2">
        <f t="shared" si="22"/>
        <v>10882.164150000001</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13851.25</v>
      </c>
      <c r="D1050" s="1">
        <f>BILANCA!E72</f>
        <v>76783.33</v>
      </c>
      <c r="E1050" s="1">
        <v>0</v>
      </c>
      <c r="F1050" s="1">
        <v>0</v>
      </c>
      <c r="G1050" s="2">
        <f t="shared" si="22"/>
        <v>11216.999970000001</v>
      </c>
      <c r="H1050" s="2">
        <f t="shared" si="19"/>
        <v>0.58000000000174623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22.46</v>
      </c>
      <c r="D1054" s="1">
        <f>BILANCA!E76</f>
        <v>158.35</v>
      </c>
      <c r="E1054" s="1">
        <v>0</v>
      </c>
      <c r="F1054" s="1">
        <v>0</v>
      </c>
      <c r="G1054" s="2">
        <f t="shared" si="22"/>
        <v>24.080359999999999</v>
      </c>
      <c r="H1054" s="2">
        <f t="shared" si="19"/>
        <v>0.80999999999999517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21642.38</v>
      </c>
      <c r="D1056" s="1">
        <f>BILANCA!E78</f>
        <v>27745.33</v>
      </c>
      <c r="E1056" s="1">
        <v>0</v>
      </c>
      <c r="F1056" s="1">
        <v>0</v>
      </c>
      <c r="G1056" s="2">
        <f t="shared" si="22"/>
        <v>5630.7119199999997</v>
      </c>
      <c r="H1056" s="2">
        <f t="shared" si="19"/>
        <v>0.71000000000276486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21642.38</v>
      </c>
      <c r="D1064" s="1">
        <f>BILANCA!E86</f>
        <v>27745.33</v>
      </c>
      <c r="E1064" s="1">
        <v>0</v>
      </c>
      <c r="F1064" s="1">
        <v>0</v>
      </c>
      <c r="G1064" s="2">
        <f t="shared" si="22"/>
        <v>6247.7762400000011</v>
      </c>
      <c r="H1064" s="2">
        <f t="shared" si="19"/>
        <v>0.71000000000276486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26224.87</v>
      </c>
      <c r="D1124" s="1">
        <f>BILANCA!E146</f>
        <v>27319.07</v>
      </c>
      <c r="E1124" s="1">
        <v>0</v>
      </c>
      <c r="F1124" s="1">
        <v>0</v>
      </c>
      <c r="G1124" s="2">
        <f t="shared" si="22"/>
        <v>11401.684409999998</v>
      </c>
      <c r="H1124" s="2">
        <f t="shared" si="23"/>
        <v>0.2000000000007276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20685.349999999999</v>
      </c>
      <c r="D1137" s="1">
        <f>BILANCA!E159</f>
        <v>18681.97</v>
      </c>
      <c r="E1137" s="1">
        <v>0</v>
      </c>
      <c r="F1137" s="1">
        <v>0</v>
      </c>
      <c r="G1137" s="2">
        <f t="shared" si="22"/>
        <v>8939.5906599999998</v>
      </c>
      <c r="H1137" s="2">
        <f t="shared" si="23"/>
        <v>0.37999999999738066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5539.52</v>
      </c>
      <c r="D1138" s="1">
        <f>BILANCA!E160</f>
        <v>8637.1</v>
      </c>
      <c r="E1138" s="1">
        <v>0</v>
      </c>
      <c r="F1138" s="1">
        <v>0</v>
      </c>
      <c r="G1138" s="2">
        <f t="shared" si="22"/>
        <v>3536.1266000000005</v>
      </c>
      <c r="H1138" s="2">
        <f t="shared" si="23"/>
        <v>0.57999999999992724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43.52</v>
      </c>
      <c r="D1142" s="1">
        <f>BILANCA!E164</f>
        <v>43.52</v>
      </c>
      <c r="E1142" s="1">
        <v>0</v>
      </c>
      <c r="F1142" s="1">
        <v>0</v>
      </c>
      <c r="G1142" s="2">
        <f t="shared" si="22"/>
        <v>20.759040000000002</v>
      </c>
      <c r="H1142" s="2">
        <f t="shared" si="23"/>
        <v>0.95999999999999375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43.52</v>
      </c>
      <c r="D1144" s="1">
        <f>BILANCA!E166</f>
        <v>43.52</v>
      </c>
      <c r="E1144" s="1">
        <v>0</v>
      </c>
      <c r="F1144" s="1">
        <v>0</v>
      </c>
      <c r="G1144" s="2">
        <f t="shared" si="22"/>
        <v>21.020160000000001</v>
      </c>
      <c r="H1144" s="2">
        <f t="shared" si="23"/>
        <v>0.95999999999999375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176720.1</v>
      </c>
      <c r="D1148" s="1">
        <f>BILANCA!E170</f>
        <v>186151.12</v>
      </c>
      <c r="E1148" s="1">
        <v>0</v>
      </c>
      <c r="F1148" s="1">
        <v>0</v>
      </c>
      <c r="G1148" s="2">
        <f t="shared" si="22"/>
        <v>90588.686099999992</v>
      </c>
      <c r="H1148" s="2">
        <f t="shared" si="23"/>
        <v>0.22000000000116415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176720.1</v>
      </c>
      <c r="D1151" s="1">
        <f>BILANCA!E173</f>
        <v>186151.12</v>
      </c>
      <c r="E1151" s="1">
        <v>0</v>
      </c>
      <c r="F1151" s="1">
        <v>0</v>
      </c>
      <c r="G1151" s="2">
        <f t="shared" si="22"/>
        <v>92235.753120000008</v>
      </c>
      <c r="H1151" s="2">
        <f t="shared" si="23"/>
        <v>0.22000000000116415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525156.33000000007</v>
      </c>
      <c r="D1152" s="1">
        <f>BILANCA!E175</f>
        <v>644129.29999999993</v>
      </c>
      <c r="E1152" s="1">
        <v>0</v>
      </c>
      <c r="F1152" s="1">
        <v>0</v>
      </c>
      <c r="G1152" s="2">
        <f t="shared" si="22"/>
        <v>306467.12317000004</v>
      </c>
      <c r="H1152" s="2">
        <f t="shared" si="23"/>
        <v>0.63000000000465661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232065.13</v>
      </c>
      <c r="D1153" s="1">
        <f>BILANCA!E176</f>
        <v>322093.82</v>
      </c>
      <c r="E1153" s="1">
        <v>0</v>
      </c>
      <c r="F1153" s="1">
        <v>0</v>
      </c>
      <c r="G1153" s="2">
        <f t="shared" si="22"/>
        <v>148962.97090000001</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122123.74999999999</v>
      </c>
      <c r="D1154" s="1">
        <f>BILANCA!E177</f>
        <v>176828.94</v>
      </c>
      <c r="E1154" s="1">
        <v>0</v>
      </c>
      <c r="F1154" s="1">
        <v>0</v>
      </c>
      <c r="G1154" s="2">
        <f t="shared" si="22"/>
        <v>81358.658729999996</v>
      </c>
      <c r="H1154" s="2">
        <f t="shared" si="23"/>
        <v>0.31000000001222361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89064.31</v>
      </c>
      <c r="D1155" s="1">
        <f>BILANCA!E178</f>
        <v>114532.39</v>
      </c>
      <c r="E1155" s="1">
        <v>0</v>
      </c>
      <c r="F1155" s="1">
        <v>0</v>
      </c>
      <c r="G1155" s="2">
        <f t="shared" si="22"/>
        <v>54718.203479999996</v>
      </c>
      <c r="H1155" s="2">
        <f t="shared" si="23"/>
        <v>0.69999999999708962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26437.46</v>
      </c>
      <c r="D1156" s="1">
        <f>BILANCA!E179</f>
        <v>38828.239999999998</v>
      </c>
      <c r="E1156" s="1">
        <v>0</v>
      </c>
      <c r="F1156" s="1">
        <v>0</v>
      </c>
      <c r="G1156" s="2">
        <f t="shared" si="22"/>
        <v>18008.251619999999</v>
      </c>
      <c r="H1156" s="2">
        <f t="shared" si="23"/>
        <v>0.69999999999708962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56.61</v>
      </c>
      <c r="D1157" s="1">
        <f>BILANCA!E180</f>
        <v>60.18</v>
      </c>
      <c r="E1157" s="1">
        <v>0</v>
      </c>
      <c r="F1157" s="1">
        <v>0</v>
      </c>
      <c r="G1157" s="2">
        <f t="shared" si="22"/>
        <v>30.792779999999997</v>
      </c>
      <c r="H1157" s="2">
        <f t="shared" si="23"/>
        <v>0.57000000000000028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56.61</v>
      </c>
      <c r="D1160" s="1">
        <f>BILANCA!E183</f>
        <v>60.18</v>
      </c>
      <c r="E1160" s="1">
        <v>0</v>
      </c>
      <c r="F1160" s="1">
        <v>0</v>
      </c>
      <c r="G1160" s="2">
        <f t="shared" si="22"/>
        <v>31.323689999999999</v>
      </c>
      <c r="H1160" s="2">
        <f t="shared" si="23"/>
        <v>0.57000000000000028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504.77</v>
      </c>
      <c r="D1162" s="1">
        <f>BILANCA!E185</f>
        <v>504.77</v>
      </c>
      <c r="E1162" s="1">
        <v>0</v>
      </c>
      <c r="F1162" s="1">
        <v>0</v>
      </c>
      <c r="G1162" s="2">
        <f>B1162/1000*C1162+B1162/500*D1162</f>
        <v>271.06148999999994</v>
      </c>
      <c r="H1162" s="2">
        <f>ABS(C1162-ROUND(C1162,0))+ABS(D1162-ROUND(D1162,0))</f>
        <v>0.46000000000003638</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8.76</v>
      </c>
      <c r="D1163" s="1">
        <f>BILANCA!E186</f>
        <v>10206.25</v>
      </c>
      <c r="E1163" s="1">
        <v>0</v>
      </c>
      <c r="F1163" s="1">
        <v>0</v>
      </c>
      <c r="G1163" s="2">
        <f t="shared" si="22"/>
        <v>3675.8267999999998</v>
      </c>
      <c r="H1163" s="2">
        <f t="shared" si="23"/>
        <v>0.49000000000000021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6051.84</v>
      </c>
      <c r="D1165" s="1">
        <f>BILANCA!E188</f>
        <v>12697.11</v>
      </c>
      <c r="E1165" s="1">
        <v>0</v>
      </c>
      <c r="F1165" s="1">
        <v>0</v>
      </c>
      <c r="G1165" s="2">
        <f t="shared" si="22"/>
        <v>5723.1829200000002</v>
      </c>
      <c r="H1165" s="2">
        <f t="shared" si="23"/>
        <v>0.27000000000043656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35323.5</v>
      </c>
      <c r="E1166" s="1">
        <v>0</v>
      </c>
      <c r="F1166" s="1">
        <v>0</v>
      </c>
      <c r="G1166" s="2">
        <f t="shared" si="22"/>
        <v>12928.401</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109941.38</v>
      </c>
      <c r="D1211" s="1">
        <f>BILANCA!E234</f>
        <v>109941.38</v>
      </c>
      <c r="E1211" s="1">
        <v>0</v>
      </c>
      <c r="F1211" s="1">
        <v>0</v>
      </c>
      <c r="G1211" s="2">
        <f t="shared" si="22"/>
        <v>75199.903919999997</v>
      </c>
      <c r="H1211" s="2">
        <f t="shared" si="23"/>
        <v>0.76000000000931323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109941.38</v>
      </c>
      <c r="D1212" s="1">
        <f>BILANCA!E235</f>
        <v>109941.38</v>
      </c>
      <c r="E1212" s="1">
        <v>0</v>
      </c>
      <c r="F1212" s="1">
        <v>0</v>
      </c>
      <c r="G1212" s="2">
        <f t="shared" si="22"/>
        <v>75529.728059999994</v>
      </c>
      <c r="H1212" s="2">
        <f t="shared" si="23"/>
        <v>0.76000000000931323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293091.20000000001</v>
      </c>
      <c r="D1214" s="1">
        <f>BILANCA!E237</f>
        <v>322035.47999999992</v>
      </c>
      <c r="E1214" s="1">
        <v>0</v>
      </c>
      <c r="F1214" s="1">
        <v>0</v>
      </c>
      <c r="G1214" s="2">
        <f t="shared" si="22"/>
        <v>216484.45895999996</v>
      </c>
      <c r="H1214" s="2">
        <f t="shared" si="23"/>
        <v>0.67999999993480742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254079.44</v>
      </c>
      <c r="D1215" s="1">
        <f>BILANCA!E238</f>
        <v>326987.78999999998</v>
      </c>
      <c r="E1215" s="1">
        <v>0</v>
      </c>
      <c r="F1215" s="1">
        <v>0</v>
      </c>
      <c r="G1215" s="2">
        <f t="shared" si="22"/>
        <v>210668.76464000001</v>
      </c>
      <c r="H1215" s="2">
        <f t="shared" si="23"/>
        <v>0.65000000002328306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254079.44</v>
      </c>
      <c r="D1216" s="1">
        <f>BILANCA!E239</f>
        <v>326987.78999999998</v>
      </c>
      <c r="E1216" s="1">
        <v>0</v>
      </c>
      <c r="F1216" s="1">
        <v>0</v>
      </c>
      <c r="G1216" s="2">
        <f t="shared" si="22"/>
        <v>211576.81965999998</v>
      </c>
      <c r="H1216" s="2">
        <f t="shared" si="23"/>
        <v>0.65000000002328306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250560.32</v>
      </c>
      <c r="D1217" s="1">
        <f>BILANCA!E240</f>
        <v>323468.67</v>
      </c>
      <c r="E1217" s="1">
        <v>0</v>
      </c>
      <c r="F1217" s="1">
        <v>0</v>
      </c>
      <c r="G1217" s="2">
        <f t="shared" si="22"/>
        <v>210014.45244000002</v>
      </c>
      <c r="H1217" s="2">
        <f t="shared" si="23"/>
        <v>0.65000000002328306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3519.12</v>
      </c>
      <c r="D1218" s="1">
        <f>BILANCA!E241</f>
        <v>3519.12</v>
      </c>
      <c r="E1218" s="1">
        <v>0</v>
      </c>
      <c r="F1218" s="1">
        <v>0</v>
      </c>
      <c r="G1218" s="2">
        <f t="shared" si="22"/>
        <v>2480.9795999999997</v>
      </c>
      <c r="H1218" s="2">
        <f t="shared" si="23"/>
        <v>0.23999999999978172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6303.84</v>
      </c>
      <c r="D1222" s="1">
        <f>BILANCA!E245</f>
        <v>-38789.47</v>
      </c>
      <c r="E1222" s="1">
        <v>0</v>
      </c>
      <c r="F1222" s="1">
        <v>0</v>
      </c>
      <c r="G1222" s="2">
        <f t="shared" si="22"/>
        <v>-17034.748899999999</v>
      </c>
      <c r="H1222" s="2">
        <f t="shared" si="23"/>
        <v>0.63000000000101863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6303.84</v>
      </c>
      <c r="D1223" s="1">
        <f>BILANCA!E246</f>
        <v>0</v>
      </c>
      <c r="E1223" s="1">
        <v>0</v>
      </c>
      <c r="F1223" s="1">
        <v>0</v>
      </c>
      <c r="G1223" s="2">
        <f t="shared" si="22"/>
        <v>1512.9215999999999</v>
      </c>
      <c r="H1223" s="2">
        <f t="shared" si="23"/>
        <v>0.15999999999985448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6303.84</v>
      </c>
      <c r="D1224" s="1">
        <f>BILANCA!E247</f>
        <v>0</v>
      </c>
      <c r="E1224" s="1">
        <v>0</v>
      </c>
      <c r="F1224" s="1">
        <v>0</v>
      </c>
      <c r="G1224" s="2">
        <f t="shared" si="22"/>
        <v>1519.2254399999999</v>
      </c>
      <c r="H1224" s="2">
        <f t="shared" si="23"/>
        <v>0.15999999999985448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38789.47</v>
      </c>
      <c r="E1227" s="1">
        <v>0</v>
      </c>
      <c r="F1227" s="1">
        <v>0</v>
      </c>
      <c r="G1227" s="2">
        <f t="shared" si="22"/>
        <v>18929.26136</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38789.47</v>
      </c>
      <c r="E1229" s="1">
        <v>0</v>
      </c>
      <c r="F1229" s="1">
        <v>0</v>
      </c>
      <c r="G1229" s="2">
        <f t="shared" si="22"/>
        <v>19084.419239999999</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32664.400000000001</v>
      </c>
      <c r="D1232" s="1">
        <f>BILANCA!E255</f>
        <v>33793.64</v>
      </c>
      <c r="E1232" s="1">
        <v>0</v>
      </c>
      <c r="F1232" s="1">
        <v>0</v>
      </c>
      <c r="G1232" s="2">
        <f t="shared" si="22"/>
        <v>24962.668320000001</v>
      </c>
      <c r="H1232" s="2">
        <f t="shared" si="23"/>
        <v>0.76000000000203727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43.52</v>
      </c>
      <c r="D1233" s="1">
        <f>BILANCA!E256</f>
        <v>43.52</v>
      </c>
      <c r="E1233" s="1">
        <v>0</v>
      </c>
      <c r="F1233" s="1">
        <v>0</v>
      </c>
      <c r="G1233" s="2">
        <f t="shared" si="22"/>
        <v>32.64</v>
      </c>
      <c r="H1233" s="2">
        <f t="shared" si="23"/>
        <v>0.95999999999999375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58235.92</v>
      </c>
      <c r="D1236" s="1">
        <f>BILANCA!E259</f>
        <v>9643.56</v>
      </c>
      <c r="E1236" s="1">
        <v>0</v>
      </c>
      <c r="F1236" s="1">
        <v>0</v>
      </c>
      <c r="G1236" s="2">
        <f t="shared" si="22"/>
        <v>19613.329119999999</v>
      </c>
      <c r="H1236" s="2">
        <f t="shared" si="23"/>
        <v>0.52000000000225555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58235.92</v>
      </c>
      <c r="D1237" s="1">
        <f>BILANCA!E260</f>
        <v>9643.56</v>
      </c>
      <c r="E1237" s="1">
        <v>0</v>
      </c>
      <c r="F1237" s="1">
        <v>0</v>
      </c>
      <c r="G1237" s="2">
        <f t="shared" si="22"/>
        <v>19690.852159999999</v>
      </c>
      <c r="H1237" s="2">
        <f t="shared" si="23"/>
        <v>0.52000000000225555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26224.87</v>
      </c>
      <c r="D1240" s="1">
        <f>BILANCA!E264</f>
        <v>27319.07</v>
      </c>
      <c r="E1240" s="1">
        <v>0</v>
      </c>
      <c r="F1240" s="1">
        <v>0</v>
      </c>
      <c r="G1240" s="2">
        <f t="shared" si="22"/>
        <v>20781.793570000002</v>
      </c>
      <c r="H1240" s="2">
        <f t="shared" si="23"/>
        <v>0.2000000000007276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43.52</v>
      </c>
      <c r="D1242" s="1">
        <f>BILANCA!E266</f>
        <v>43.52</v>
      </c>
      <c r="E1242" s="1">
        <v>0</v>
      </c>
      <c r="F1242" s="1">
        <v>0</v>
      </c>
      <c r="G1242" s="2">
        <f t="shared" ref="G1242:G1479" si="24">B1242/1000*C1242+B1242/500*D1242</f>
        <v>33.815040000000003</v>
      </c>
      <c r="H1242" s="2">
        <f t="shared" si="23"/>
        <v>0.95999999999999375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21642.38</v>
      </c>
      <c r="D1244" s="1">
        <f>BILANCA!E268</f>
        <v>27745.33</v>
      </c>
      <c r="E1244" s="1">
        <v>0</v>
      </c>
      <c r="F1244" s="1">
        <v>0</v>
      </c>
      <c r="G1244" s="2">
        <f t="shared" si="24"/>
        <v>20131.723440000002</v>
      </c>
      <c r="H1244" s="2">
        <f t="shared" si="23"/>
        <v>0.71000000000276486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122123.75</v>
      </c>
      <c r="D1264" s="1">
        <f>BILANCA!E288</f>
        <v>176828.94</v>
      </c>
      <c r="E1264" s="1">
        <v>0</v>
      </c>
      <c r="F1264" s="1">
        <v>0</v>
      </c>
      <c r="G1264" s="2">
        <f t="shared" si="24"/>
        <v>133694.63803</v>
      </c>
      <c r="H1264" s="2">
        <f t="shared" si="23"/>
        <v>0.30999999999767169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35323.5</v>
      </c>
      <c r="E1265" s="1">
        <v>0</v>
      </c>
      <c r="F1265" s="1">
        <v>0</v>
      </c>
      <c r="G1265" s="2">
        <f t="shared" si="24"/>
        <v>19922.453999999998</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3606.71</v>
      </c>
      <c r="D1278" s="1">
        <f>BILANCA!E302</f>
        <v>9686.94</v>
      </c>
      <c r="E1278" s="1">
        <v>0</v>
      </c>
      <c r="F1278" s="1">
        <v>0</v>
      </c>
      <c r="G1278" s="2">
        <f t="shared" si="24"/>
        <v>6779.27405</v>
      </c>
      <c r="H1278" s="2">
        <f t="shared" si="23"/>
        <v>0.3499999999994543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1266449.06</v>
      </c>
      <c r="D1408" s="1">
        <f>'RAS-funkcijski'!E114</f>
        <v>1489489.4300000002</v>
      </c>
      <c r="E1408" s="1">
        <v>0</v>
      </c>
      <c r="F1408" s="1">
        <v>0</v>
      </c>
      <c r="G1408" s="2">
        <f t="shared" si="24"/>
        <v>466997.07120000001</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1171256.33</v>
      </c>
      <c r="D1409" s="1">
        <f>'RAS-funkcijski'!E115</f>
        <v>1390210.36</v>
      </c>
      <c r="E1409" s="1">
        <v>0</v>
      </c>
      <c r="F1409" s="1">
        <v>0</v>
      </c>
      <c r="G1409" s="2">
        <f t="shared" si="24"/>
        <v>438636.15255000006</v>
      </c>
      <c r="H1409" s="2">
        <f t="shared" si="27"/>
        <v>0.69000000017695129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1171256.33</v>
      </c>
      <c r="D1411" s="1">
        <f>'RAS-funkcijski'!E117</f>
        <v>1390210.36</v>
      </c>
      <c r="E1411" s="1">
        <v>0</v>
      </c>
      <c r="F1411" s="1">
        <v>0</v>
      </c>
      <c r="G1411" s="2">
        <f t="shared" si="24"/>
        <v>446539.50665000005</v>
      </c>
      <c r="H1411" s="2">
        <f t="shared" si="27"/>
        <v>0.69000000017695129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95192.73</v>
      </c>
      <c r="D1420" s="1">
        <f>'RAS-funkcijski'!E126</f>
        <v>99279.07</v>
      </c>
      <c r="E1420" s="1">
        <v>0</v>
      </c>
      <c r="F1420" s="1">
        <v>0</v>
      </c>
      <c r="G1420" s="2">
        <f t="shared" si="24"/>
        <v>35837.606140000004</v>
      </c>
      <c r="H1420" s="2">
        <f t="shared" si="27"/>
        <v>0.34000000001105946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1266449.06</v>
      </c>
      <c r="D1435" s="13">
        <f>'RAS-funkcijski'!E141</f>
        <v>1489489.4300000002</v>
      </c>
      <c r="E1435" s="13">
        <v>0</v>
      </c>
      <c r="F1435" s="13">
        <v>0</v>
      </c>
      <c r="G1435" s="14">
        <f t="shared" si="24"/>
        <v>581623.62504000007</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14564.77</v>
      </c>
      <c r="D1436" s="6">
        <f>'P-VRIO'!E5</f>
        <v>0</v>
      </c>
      <c r="E1436" s="6">
        <v>0</v>
      </c>
      <c r="F1436" s="6">
        <v>0</v>
      </c>
      <c r="G1436" s="7">
        <f t="shared" si="24"/>
        <v>14.564770000000001</v>
      </c>
      <c r="H1436" s="7">
        <f t="shared" si="27"/>
        <v>0.22999999999956344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14564.77</v>
      </c>
      <c r="D1453" s="1">
        <f>'P-VRIO'!E22</f>
        <v>0</v>
      </c>
      <c r="E1453" s="1">
        <v>0</v>
      </c>
      <c r="F1453" s="1">
        <v>0</v>
      </c>
      <c r="G1453" s="2">
        <f t="shared" si="24"/>
        <v>262.16586000000001</v>
      </c>
      <c r="H1453" s="2">
        <f t="shared" si="27"/>
        <v>0.22999999999956344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14564.77</v>
      </c>
      <c r="D1454" s="1">
        <f>'P-VRIO'!E23</f>
        <v>0</v>
      </c>
      <c r="E1454" s="1">
        <v>0</v>
      </c>
      <c r="F1454" s="1">
        <v>0</v>
      </c>
      <c r="G1454" s="2">
        <f t="shared" si="24"/>
        <v>276.73063000000002</v>
      </c>
      <c r="H1454" s="2">
        <f t="shared" si="27"/>
        <v>0.22999999999956344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14564.77</v>
      </c>
      <c r="D1456" s="1">
        <f>'P-VRIO'!E25</f>
        <v>0</v>
      </c>
      <c r="E1456" s="1">
        <v>0</v>
      </c>
      <c r="F1456" s="1">
        <v>0</v>
      </c>
      <c r="G1456" s="2">
        <f t="shared" si="24"/>
        <v>305.86017000000004</v>
      </c>
      <c r="H1456" s="2">
        <f t="shared" si="27"/>
        <v>0.22999999999956344</v>
      </c>
      <c r="I1456" s="10">
        <f t="shared" si="30"/>
        <v>70.347839099866476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122123.72</v>
      </c>
      <c r="D1480" s="6"/>
      <c r="E1480" s="6">
        <v>0</v>
      </c>
      <c r="F1480" s="6">
        <v>0</v>
      </c>
      <c r="G1480" s="7">
        <f t="shared" ref="G1480:G1580" si="34">B1480/1000*C1480</f>
        <v>122.12372000000001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1518476.8199999998</v>
      </c>
      <c r="D1481" s="1">
        <v>0</v>
      </c>
      <c r="E1481" s="1">
        <v>0</v>
      </c>
      <c r="F1481" s="1">
        <v>0</v>
      </c>
      <c r="G1481" s="2">
        <f t="shared" si="34"/>
        <v>3036.9536399999997</v>
      </c>
      <c r="H1481" s="2">
        <f t="shared" si="35"/>
        <v>0.18000000016763806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1480476.92</v>
      </c>
      <c r="D1483" s="1">
        <v>0</v>
      </c>
      <c r="E1483" s="1">
        <v>0</v>
      </c>
      <c r="F1483" s="1">
        <v>0</v>
      </c>
      <c r="G1483" s="2">
        <f t="shared" si="34"/>
        <v>5921.9076800000003</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1157283.6399999999</v>
      </c>
      <c r="D1484" s="1">
        <v>0</v>
      </c>
      <c r="E1484" s="1">
        <v>0</v>
      </c>
      <c r="F1484" s="1">
        <v>0</v>
      </c>
      <c r="G1484" s="2">
        <f t="shared" si="34"/>
        <v>5786.4181999999992</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270739.03000000003</v>
      </c>
      <c r="D1485" s="1">
        <v>0</v>
      </c>
      <c r="E1485" s="1">
        <v>0</v>
      </c>
      <c r="F1485" s="1">
        <v>0</v>
      </c>
      <c r="G1485" s="2">
        <f t="shared" si="34"/>
        <v>1624.4341800000002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3798.01</v>
      </c>
      <c r="D1486" s="1">
        <v>0</v>
      </c>
      <c r="E1486" s="1">
        <v>0</v>
      </c>
      <c r="F1486" s="1">
        <v>0</v>
      </c>
      <c r="G1486" s="2">
        <f t="shared" si="34"/>
        <v>26.586070000000003</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35527</v>
      </c>
      <c r="D1489" s="1">
        <v>0</v>
      </c>
      <c r="E1489" s="1">
        <v>0</v>
      </c>
      <c r="F1489" s="1">
        <v>0</v>
      </c>
      <c r="G1489" s="2">
        <f t="shared" si="34"/>
        <v>355.27</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13129.24</v>
      </c>
      <c r="D1491" s="1">
        <v>0</v>
      </c>
      <c r="E1491" s="1">
        <v>0</v>
      </c>
      <c r="F1491" s="1">
        <v>0</v>
      </c>
      <c r="G1491" s="2">
        <f t="shared" si="34"/>
        <v>157.55088000000001</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37999.9</v>
      </c>
      <c r="D1492" s="1">
        <v>0</v>
      </c>
      <c r="E1492" s="1">
        <v>0</v>
      </c>
      <c r="F1492" s="1">
        <v>0</v>
      </c>
      <c r="G1492" s="2">
        <f t="shared" si="34"/>
        <v>493.99869999999999</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1428448.0999999999</v>
      </c>
      <c r="D1499" s="1">
        <v>0</v>
      </c>
      <c r="E1499" s="1">
        <v>0</v>
      </c>
      <c r="F1499" s="1">
        <v>0</v>
      </c>
      <c r="G1499" s="2">
        <f t="shared" si="34"/>
        <v>28568.962</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1425771.7</v>
      </c>
      <c r="D1501" s="1">
        <v>0</v>
      </c>
      <c r="E1501" s="1">
        <v>0</v>
      </c>
      <c r="F1501" s="1">
        <v>0</v>
      </c>
      <c r="G1501" s="2">
        <f t="shared" si="34"/>
        <v>31366.977399999996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1164370.2</v>
      </c>
      <c r="D1502" s="1">
        <v>0</v>
      </c>
      <c r="E1502" s="1">
        <v>0</v>
      </c>
      <c r="F1502" s="1">
        <v>0</v>
      </c>
      <c r="G1502" s="2">
        <f t="shared" si="34"/>
        <v>26780.514599999999</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231910.79</v>
      </c>
      <c r="D1503" s="1">
        <v>0</v>
      </c>
      <c r="E1503" s="1">
        <v>0</v>
      </c>
      <c r="F1503" s="1">
        <v>0</v>
      </c>
      <c r="G1503" s="2">
        <f t="shared" si="34"/>
        <v>5565.8589600000005</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3737.83</v>
      </c>
      <c r="D1504" s="1">
        <v>0</v>
      </c>
      <c r="E1504" s="1">
        <v>0</v>
      </c>
      <c r="F1504" s="1">
        <v>0</v>
      </c>
      <c r="G1504" s="2">
        <f t="shared" si="34"/>
        <v>93.445750000000004</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25320.75</v>
      </c>
      <c r="D1507" s="1">
        <v>0</v>
      </c>
      <c r="E1507" s="1">
        <v>0</v>
      </c>
      <c r="F1507" s="1">
        <v>0</v>
      </c>
      <c r="G1507" s="2">
        <f t="shared" si="34"/>
        <v>708.98099999999999</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432.13</v>
      </c>
      <c r="D1509" s="1">
        <v>0</v>
      </c>
      <c r="E1509" s="1">
        <v>0</v>
      </c>
      <c r="F1509" s="1">
        <v>0</v>
      </c>
      <c r="G1509" s="2">
        <f t="shared" si="34"/>
        <v>12.963899999999999</v>
      </c>
      <c r="H1509" s="2">
        <f t="shared" si="35"/>
        <v>0.12999999999999545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2676.4</v>
      </c>
      <c r="D1510" s="1">
        <v>0</v>
      </c>
      <c r="E1510" s="1">
        <v>0</v>
      </c>
      <c r="F1510" s="1">
        <v>0</v>
      </c>
      <c r="G1510" s="2">
        <f t="shared" si="34"/>
        <v>82.968400000000003</v>
      </c>
      <c r="H1510" s="2">
        <f t="shared" si="35"/>
        <v>0.40000000000009095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212152.43999999994</v>
      </c>
      <c r="D1517" s="1">
        <v>0</v>
      </c>
      <c r="E1517" s="1">
        <v>0</v>
      </c>
      <c r="F1517" s="1">
        <v>0</v>
      </c>
      <c r="G1517" s="2">
        <f t="shared" si="34"/>
        <v>8061.7927199999976</v>
      </c>
      <c r="H1517" s="2">
        <f t="shared" si="35"/>
        <v>0.43999999994412065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212152.44</v>
      </c>
      <c r="D1576" s="1">
        <v>0</v>
      </c>
      <c r="E1576" s="1">
        <v>0</v>
      </c>
      <c r="F1576" s="1">
        <v>0</v>
      </c>
      <c r="G1576" s="2">
        <f t="shared" si="34"/>
        <v>20578.786680000001</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176828.94</v>
      </c>
      <c r="D1578" s="1">
        <v>0</v>
      </c>
      <c r="E1578" s="1">
        <v>0</v>
      </c>
      <c r="F1578" s="1">
        <v>0</v>
      </c>
      <c r="G1578" s="2">
        <f t="shared" si="34"/>
        <v>17506.065060000001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35323.5</v>
      </c>
      <c r="D1579" s="1">
        <v>0</v>
      </c>
      <c r="E1579" s="1">
        <v>0</v>
      </c>
      <c r="F1579" s="1">
        <v>0</v>
      </c>
      <c r="G1579" s="2">
        <f t="shared" si="34"/>
        <v>3532.3500000000004</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15497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1256591.8500000001</v>
      </c>
      <c r="I16" s="170">
        <f>'PR-RAS'!E6</f>
        <v>1466664.44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1264489.5900000001</v>
      </c>
      <c r="I17" s="170">
        <f>'PR-RAS'!E151</f>
        <v>1447128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6303.8400000000329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38789.469999999987</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286651.75</v>
      </c>
      <c r="I20" s="173">
        <f>BILANCA!E7</f>
        <v>325928.58000000007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238504.58</v>
      </c>
      <c r="I21" s="175">
        <f>BILANCA!E68</f>
        <v>318200.71999999997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232065.13</v>
      </c>
      <c r="I22" s="175">
        <f>BILANCA!E176</f>
        <v>322093.82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293091.20000000001</v>
      </c>
      <c r="I23" s="177">
        <f>BILANCA!E237</f>
        <v>322035.47999999992</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1266449.06</v>
      </c>
      <c r="I27" s="175">
        <f>'RAS-funkcijski'!E114</f>
        <v>1489489.4300000002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1266449.06</v>
      </c>
      <c r="I28" s="179">
        <f>'RAS-funkcijski'!E141</f>
        <v>1489489.4300000002</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14564.77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14564.77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122123.72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212152.43999999994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212152.44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D648" sqref="D6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1256591.8500000001</v>
      </c>
      <c r="E6" s="51">
        <f>E7+E44+E50+E82+E106+E124+E133+E139</f>
        <v>1466664.44</v>
      </c>
      <c r="F6" s="52">
        <f t="shared" ref="F6:F131" si="0">IF(D6&lt;&gt;0,IF(E6/D6&gt;=100,"&gt;&gt;100",E6/D6*100),"-")</f>
        <v>116.71764702277831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898471.69000000006</v>
      </c>
      <c r="E50" s="51">
        <f>E51+E54+E59+E62+E65+E68+E71+E74+E77</f>
        <v>1052197.0900000001</v>
      </c>
      <c r="F50" s="52">
        <f t="shared" si="0"/>
        <v>117.10965428415447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4757.9800000000005</v>
      </c>
      <c r="E65" s="51">
        <f t="shared" si="14"/>
        <v>0</v>
      </c>
      <c r="F65" s="52">
        <f t="shared" si="0"/>
        <v>0</v>
      </c>
    </row>
    <row r="66" spans="1:6" ht="12.75" customHeight="1" x14ac:dyDescent="0.2">
      <c r="A66" s="53">
        <v>6351</v>
      </c>
      <c r="B66" s="85" t="s">
        <v>177</v>
      </c>
      <c r="C66" s="50" t="s">
        <v>178</v>
      </c>
      <c r="D66" s="242">
        <v>4297.1400000000003</v>
      </c>
      <c r="E66" s="242"/>
      <c r="F66" s="52">
        <f t="shared" si="0"/>
        <v>0</v>
      </c>
    </row>
    <row r="67" spans="1:6" ht="12.75" customHeight="1" x14ac:dyDescent="0.2">
      <c r="A67" s="53">
        <v>6352</v>
      </c>
      <c r="B67" s="85" t="s">
        <v>179</v>
      </c>
      <c r="C67" s="50" t="s">
        <v>180</v>
      </c>
      <c r="D67" s="242">
        <v>460.84</v>
      </c>
      <c r="E67" s="242"/>
      <c r="F67" s="52">
        <f t="shared" si="0"/>
        <v>0</v>
      </c>
    </row>
    <row r="68" spans="1:6" ht="24" x14ac:dyDescent="0.2">
      <c r="A68" s="53" t="s">
        <v>181</v>
      </c>
      <c r="B68" s="232" t="s">
        <v>182</v>
      </c>
      <c r="C68" s="50" t="s">
        <v>181</v>
      </c>
      <c r="D68" s="51">
        <f t="shared" ref="D68:E68" si="15">SUM(D69:D70)</f>
        <v>842261.43</v>
      </c>
      <c r="E68" s="51">
        <f t="shared" si="15"/>
        <v>1026417.26</v>
      </c>
      <c r="F68" s="52">
        <f t="shared" si="0"/>
        <v>121.86445009122642</v>
      </c>
    </row>
    <row r="69" spans="1:6" ht="12.75" customHeight="1" x14ac:dyDescent="0.2">
      <c r="A69" s="53" t="s">
        <v>183</v>
      </c>
      <c r="B69" s="85" t="s">
        <v>184</v>
      </c>
      <c r="C69" s="50" t="s">
        <v>183</v>
      </c>
      <c r="D69" s="242">
        <v>842179.26</v>
      </c>
      <c r="E69" s="242">
        <v>1026417.26</v>
      </c>
      <c r="F69" s="52">
        <f t="shared" si="0"/>
        <v>121.87634019864133</v>
      </c>
    </row>
    <row r="70" spans="1:6" ht="24" x14ac:dyDescent="0.2">
      <c r="A70" s="53" t="s">
        <v>185</v>
      </c>
      <c r="B70" s="85" t="s">
        <v>186</v>
      </c>
      <c r="C70" s="50" t="s">
        <v>185</v>
      </c>
      <c r="D70" s="242">
        <v>82.17</v>
      </c>
      <c r="E70" s="242"/>
      <c r="F70" s="52">
        <f t="shared" si="0"/>
        <v>0</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51452.28</v>
      </c>
      <c r="E77" s="51">
        <f t="shared" si="18"/>
        <v>25779.83</v>
      </c>
      <c r="F77" s="52">
        <f t="shared" si="0"/>
        <v>50.104349117279156</v>
      </c>
    </row>
    <row r="78" spans="1:6" ht="12.75" customHeight="1" x14ac:dyDescent="0.2">
      <c r="A78" s="53">
        <v>6391</v>
      </c>
      <c r="B78" s="85" t="s">
        <v>201</v>
      </c>
      <c r="C78" s="50" t="s">
        <v>202</v>
      </c>
      <c r="D78" s="242">
        <v>25726.14</v>
      </c>
      <c r="E78" s="242">
        <v>120</v>
      </c>
      <c r="F78" s="52">
        <f t="shared" si="0"/>
        <v>0.46645163246410071</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25726.14</v>
      </c>
      <c r="E80" s="242">
        <v>25659.83</v>
      </c>
      <c r="F80" s="52">
        <f t="shared" si="0"/>
        <v>99.742246602094227</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0.18</v>
      </c>
      <c r="E82" s="51">
        <f t="shared" si="19"/>
        <v>0</v>
      </c>
      <c r="F82" s="52">
        <f t="shared" si="0"/>
        <v>0</v>
      </c>
    </row>
    <row r="83" spans="1:6" ht="12.75" customHeight="1" x14ac:dyDescent="0.2">
      <c r="A83" s="53">
        <v>641</v>
      </c>
      <c r="B83" s="85" t="s">
        <v>211</v>
      </c>
      <c r="C83" s="50" t="s">
        <v>212</v>
      </c>
      <c r="D83" s="51">
        <f t="shared" ref="D83:E83" si="20">SUM(D84:D90)</f>
        <v>0.18</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0.18</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87412.72</v>
      </c>
      <c r="E106" s="51">
        <f t="shared" si="23"/>
        <v>77266.16</v>
      </c>
      <c r="F106" s="52">
        <f t="shared" si="0"/>
        <v>88.392352966479024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87412.72</v>
      </c>
      <c r="E112" s="51">
        <f t="shared" si="25"/>
        <v>77266.16</v>
      </c>
      <c r="F112" s="52">
        <f t="shared" si="0"/>
        <v>88.392352966479024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87412.72</v>
      </c>
      <c r="E117" s="242">
        <v>77266.16</v>
      </c>
      <c r="F117" s="52">
        <f t="shared" si="0"/>
        <v>88.392352966479024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9354.3000000000011</v>
      </c>
      <c r="E124" s="51">
        <f t="shared" si="27"/>
        <v>13715.76</v>
      </c>
      <c r="F124" s="52">
        <f t="shared" si="0"/>
        <v>146.62518841602258</v>
      </c>
    </row>
    <row r="125" spans="1:6" ht="12.75" customHeight="1" x14ac:dyDescent="0.2">
      <c r="A125" s="53">
        <v>661</v>
      </c>
      <c r="B125" s="86" t="s">
        <v>295</v>
      </c>
      <c r="C125" s="50" t="s">
        <v>296</v>
      </c>
      <c r="D125" s="51">
        <f t="shared" ref="D125:E125" si="28">SUM(D126:D127)</f>
        <v>9035.77</v>
      </c>
      <c r="E125" s="51">
        <f t="shared" si="28"/>
        <v>13702.51</v>
      </c>
      <c r="F125" s="52">
        <f t="shared" si="0"/>
        <v>151.64739695676184</v>
      </c>
    </row>
    <row r="126" spans="1:6" ht="12.75" customHeight="1" x14ac:dyDescent="0.2">
      <c r="A126" s="53">
        <v>6614</v>
      </c>
      <c r="B126" s="86" t="s">
        <v>297</v>
      </c>
      <c r="C126" s="50" t="s">
        <v>298</v>
      </c>
      <c r="D126" s="242">
        <v>0</v>
      </c>
      <c r="E126" s="242">
        <v>35.11</v>
      </c>
      <c r="F126" s="52" t="str">
        <f t="shared" si="0"/>
        <v>-</v>
      </c>
    </row>
    <row r="127" spans="1:6" ht="12.75" customHeight="1" x14ac:dyDescent="0.2">
      <c r="A127" s="53">
        <v>6615</v>
      </c>
      <c r="B127" s="86" t="s">
        <v>299</v>
      </c>
      <c r="C127" s="50" t="s">
        <v>300</v>
      </c>
      <c r="D127" s="242">
        <v>9035.77</v>
      </c>
      <c r="E127" s="242">
        <v>13667.4</v>
      </c>
      <c r="F127" s="52">
        <f t="shared" si="0"/>
        <v>151.25883018270716</v>
      </c>
    </row>
    <row r="128" spans="1:6" ht="24" x14ac:dyDescent="0.2">
      <c r="A128" s="53">
        <v>663</v>
      </c>
      <c r="B128" s="231" t="s">
        <v>301</v>
      </c>
      <c r="C128" s="50" t="s">
        <v>302</v>
      </c>
      <c r="D128" s="51">
        <f t="shared" ref="D128:E128" si="29">SUM(D129:D132)</f>
        <v>318.52999999999997</v>
      </c>
      <c r="E128" s="51">
        <f t="shared" si="29"/>
        <v>13.25</v>
      </c>
      <c r="F128" s="52">
        <f t="shared" si="0"/>
        <v>4.1597337770382703</v>
      </c>
    </row>
    <row r="129" spans="1:6" ht="12.75" customHeight="1" x14ac:dyDescent="0.2">
      <c r="A129" s="53">
        <v>6631</v>
      </c>
      <c r="B129" s="86" t="s">
        <v>303</v>
      </c>
      <c r="C129" s="50" t="s">
        <v>304</v>
      </c>
      <c r="D129" s="242">
        <v>318.52999999999997</v>
      </c>
      <c r="E129" s="242">
        <v>13.25</v>
      </c>
      <c r="F129" s="52">
        <f t="shared" si="0"/>
        <v>4.1597337770382703</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261352.95999999999</v>
      </c>
      <c r="E133" s="51">
        <f t="shared" si="30"/>
        <v>323485.43</v>
      </c>
      <c r="F133" s="52">
        <f t="shared" ref="F133:F223" si="31">IF(D133&lt;&gt;0,IF(E133/D133&gt;=100,"&gt;&gt;100",E133/D133*100),"-")</f>
        <v>123.77339441650096</v>
      </c>
    </row>
    <row r="134" spans="1:6" ht="24" x14ac:dyDescent="0.2">
      <c r="A134" s="53">
        <v>671</v>
      </c>
      <c r="B134" s="232" t="s">
        <v>313</v>
      </c>
      <c r="C134" s="50" t="s">
        <v>314</v>
      </c>
      <c r="D134" s="51">
        <f t="shared" ref="D134:E134" si="32">SUM(D135:D137)</f>
        <v>261352.95999999999</v>
      </c>
      <c r="E134" s="51">
        <f t="shared" si="32"/>
        <v>323485.43</v>
      </c>
      <c r="F134" s="52">
        <f t="shared" si="31"/>
        <v>123.77339441650096</v>
      </c>
    </row>
    <row r="135" spans="1:6" ht="12.75" customHeight="1" x14ac:dyDescent="0.2">
      <c r="A135" s="53">
        <v>6711</v>
      </c>
      <c r="B135" s="85" t="s">
        <v>315</v>
      </c>
      <c r="C135" s="50" t="s">
        <v>316</v>
      </c>
      <c r="D135" s="242">
        <v>261040.4</v>
      </c>
      <c r="E135" s="242">
        <v>312249.51</v>
      </c>
      <c r="F135" s="52">
        <f t="shared" si="31"/>
        <v>119.61731210954321</v>
      </c>
    </row>
    <row r="136" spans="1:6" ht="24" x14ac:dyDescent="0.2">
      <c r="A136" s="53">
        <v>6712</v>
      </c>
      <c r="B136" s="232" t="s">
        <v>317</v>
      </c>
      <c r="C136" s="50" t="s">
        <v>318</v>
      </c>
      <c r="D136" s="242">
        <v>312.56</v>
      </c>
      <c r="E136" s="242">
        <v>11235.92</v>
      </c>
      <c r="F136" s="52">
        <f t="shared" si="31"/>
        <v>3594.8041975940619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1264489.5900000001</v>
      </c>
      <c r="E151" s="51">
        <f t="shared" si="35"/>
        <v>1447128</v>
      </c>
      <c r="F151" s="52">
        <f t="shared" si="31"/>
        <v>114.44364678399606</v>
      </c>
    </row>
    <row r="152" spans="1:6" ht="12.75" customHeight="1" x14ac:dyDescent="0.2">
      <c r="A152" s="53">
        <v>31</v>
      </c>
      <c r="B152" s="85" t="s">
        <v>348</v>
      </c>
      <c r="C152" s="50" t="s">
        <v>34</v>
      </c>
      <c r="D152" s="51">
        <f t="shared" ref="D152:E152" si="36">D153+D158+D159</f>
        <v>1005837.2</v>
      </c>
      <c r="E152" s="51">
        <f t="shared" si="36"/>
        <v>1152886.05</v>
      </c>
      <c r="F152" s="52">
        <f t="shared" si="31"/>
        <v>114.61954777572356</v>
      </c>
    </row>
    <row r="153" spans="1:6" ht="12.75" customHeight="1" x14ac:dyDescent="0.2">
      <c r="A153" s="53">
        <v>311</v>
      </c>
      <c r="B153" s="85" t="s">
        <v>349</v>
      </c>
      <c r="C153" s="50" t="s">
        <v>350</v>
      </c>
      <c r="D153" s="51">
        <f t="shared" ref="D153:E153" si="37">SUM(D154:D157)</f>
        <v>828961.01</v>
      </c>
      <c r="E153" s="51">
        <f t="shared" si="37"/>
        <v>963523.3600000001</v>
      </c>
      <c r="F153" s="52">
        <f t="shared" si="31"/>
        <v>116.23265127994379</v>
      </c>
    </row>
    <row r="154" spans="1:6" ht="12.75" customHeight="1" x14ac:dyDescent="0.2">
      <c r="A154" s="53">
        <v>3111</v>
      </c>
      <c r="B154" s="85" t="s">
        <v>351</v>
      </c>
      <c r="C154" s="50" t="s">
        <v>352</v>
      </c>
      <c r="D154" s="242">
        <v>815094.36</v>
      </c>
      <c r="E154" s="242">
        <v>946599.67</v>
      </c>
      <c r="F154" s="52">
        <f t="shared" si="31"/>
        <v>116.13375290684135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12412.01</v>
      </c>
      <c r="E156" s="242">
        <v>15102.65</v>
      </c>
      <c r="F156" s="52">
        <f t="shared" si="31"/>
        <v>121.67771376271853</v>
      </c>
    </row>
    <row r="157" spans="1:6" ht="12.75" customHeight="1" x14ac:dyDescent="0.2">
      <c r="A157" s="53">
        <v>3114</v>
      </c>
      <c r="B157" s="85" t="s">
        <v>357</v>
      </c>
      <c r="C157" s="50" t="s">
        <v>358</v>
      </c>
      <c r="D157" s="242">
        <v>1454.64</v>
      </c>
      <c r="E157" s="242">
        <v>1821.04</v>
      </c>
      <c r="F157" s="52">
        <f t="shared" si="31"/>
        <v>125.18836275642083</v>
      </c>
    </row>
    <row r="158" spans="1:6" ht="12.75" customHeight="1" x14ac:dyDescent="0.2">
      <c r="A158" s="53">
        <v>312</v>
      </c>
      <c r="B158" s="85" t="s">
        <v>359</v>
      </c>
      <c r="C158" s="50" t="s">
        <v>360</v>
      </c>
      <c r="D158" s="242">
        <v>39992.44</v>
      </c>
      <c r="E158" s="242">
        <v>31153.29</v>
      </c>
      <c r="F158" s="52">
        <f t="shared" si="31"/>
        <v>77.897947712117585</v>
      </c>
    </row>
    <row r="159" spans="1:6" ht="12.75" customHeight="1" x14ac:dyDescent="0.2">
      <c r="A159" s="53">
        <v>313</v>
      </c>
      <c r="B159" s="85" t="s">
        <v>361</v>
      </c>
      <c r="C159" s="50" t="s">
        <v>362</v>
      </c>
      <c r="D159" s="51">
        <f t="shared" ref="D159:E159" si="38">SUM(D160:D162)</f>
        <v>136883.75</v>
      </c>
      <c r="E159" s="51">
        <f t="shared" si="38"/>
        <v>158209.4</v>
      </c>
      <c r="F159" s="52">
        <f t="shared" si="31"/>
        <v>115.57938761905631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136883.75</v>
      </c>
      <c r="E161" s="242">
        <v>158209.4</v>
      </c>
      <c r="F161" s="52">
        <f t="shared" si="31"/>
        <v>115.57938761905631</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257078.35000000003</v>
      </c>
      <c r="E163" s="51">
        <f t="shared" si="39"/>
        <v>254015.48999999996</v>
      </c>
      <c r="F163" s="52">
        <f t="shared" si="31"/>
        <v>98.808588899065171</v>
      </c>
    </row>
    <row r="164" spans="1:6" ht="12.75" customHeight="1" x14ac:dyDescent="0.2">
      <c r="A164" s="53">
        <v>321</v>
      </c>
      <c r="B164" s="85" t="s">
        <v>370</v>
      </c>
      <c r="C164" s="50" t="s">
        <v>371</v>
      </c>
      <c r="D164" s="51">
        <f t="shared" ref="D164:E164" si="40">SUM(D165:D168)</f>
        <v>43371.1</v>
      </c>
      <c r="E164" s="51">
        <f t="shared" si="40"/>
        <v>40538.29</v>
      </c>
      <c r="F164" s="52">
        <f t="shared" si="31"/>
        <v>93.468438660767191</v>
      </c>
    </row>
    <row r="165" spans="1:6" ht="12.75" customHeight="1" x14ac:dyDescent="0.2">
      <c r="A165" s="53">
        <v>3211</v>
      </c>
      <c r="B165" s="85" t="s">
        <v>372</v>
      </c>
      <c r="C165" s="50" t="s">
        <v>373</v>
      </c>
      <c r="D165" s="242">
        <v>2768.2</v>
      </c>
      <c r="E165" s="242">
        <v>5297.03</v>
      </c>
      <c r="F165" s="52">
        <f t="shared" si="31"/>
        <v>191.35286467740769</v>
      </c>
    </row>
    <row r="166" spans="1:6" ht="12.75" customHeight="1" x14ac:dyDescent="0.2">
      <c r="A166" s="53">
        <v>3212</v>
      </c>
      <c r="B166" s="85" t="s">
        <v>374</v>
      </c>
      <c r="C166" s="50" t="s">
        <v>375</v>
      </c>
      <c r="D166" s="242">
        <v>39352.92</v>
      </c>
      <c r="E166" s="242">
        <v>34692.26</v>
      </c>
      <c r="F166" s="52">
        <f t="shared" si="31"/>
        <v>88.156761937868907</v>
      </c>
    </row>
    <row r="167" spans="1:6" ht="12.75" customHeight="1" x14ac:dyDescent="0.2">
      <c r="A167" s="53">
        <v>3213</v>
      </c>
      <c r="B167" s="85" t="s">
        <v>376</v>
      </c>
      <c r="C167" s="50" t="s">
        <v>377</v>
      </c>
      <c r="D167" s="242">
        <v>1249.98</v>
      </c>
      <c r="E167" s="242">
        <v>549</v>
      </c>
      <c r="F167" s="52">
        <f t="shared" si="31"/>
        <v>43.920702731243701</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150720.02000000002</v>
      </c>
      <c r="E169" s="51">
        <f t="shared" si="41"/>
        <v>149557.67999999996</v>
      </c>
      <c r="F169" s="52">
        <f t="shared" si="31"/>
        <v>99.228808488746182</v>
      </c>
    </row>
    <row r="170" spans="1:6" ht="12.75" customHeight="1" x14ac:dyDescent="0.2">
      <c r="A170" s="53">
        <v>3221</v>
      </c>
      <c r="B170" s="85" t="s">
        <v>382</v>
      </c>
      <c r="C170" s="50" t="s">
        <v>383</v>
      </c>
      <c r="D170" s="242">
        <v>10844.55</v>
      </c>
      <c r="E170" s="242">
        <v>17563.7</v>
      </c>
      <c r="F170" s="52">
        <f t="shared" si="31"/>
        <v>161.95877191769139</v>
      </c>
    </row>
    <row r="171" spans="1:6" ht="12.75" customHeight="1" x14ac:dyDescent="0.2">
      <c r="A171" s="53">
        <v>3222</v>
      </c>
      <c r="B171" s="85" t="s">
        <v>384</v>
      </c>
      <c r="C171" s="50" t="s">
        <v>385</v>
      </c>
      <c r="D171" s="242">
        <v>95192.73</v>
      </c>
      <c r="E171" s="242">
        <v>99279.07</v>
      </c>
      <c r="F171" s="52">
        <f t="shared" si="31"/>
        <v>104.29270176409482</v>
      </c>
    </row>
    <row r="172" spans="1:6" ht="12.75" customHeight="1" x14ac:dyDescent="0.2">
      <c r="A172" s="53">
        <v>3223</v>
      </c>
      <c r="B172" s="85" t="s">
        <v>386</v>
      </c>
      <c r="C172" s="50" t="s">
        <v>387</v>
      </c>
      <c r="D172" s="242">
        <v>43937.04</v>
      </c>
      <c r="E172" s="242">
        <v>30259.279999999999</v>
      </c>
      <c r="F172" s="52">
        <f t="shared" si="31"/>
        <v>68.86963709890334</v>
      </c>
    </row>
    <row r="173" spans="1:6" ht="12.75" customHeight="1" x14ac:dyDescent="0.2">
      <c r="A173" s="53">
        <v>3224</v>
      </c>
      <c r="B173" s="85" t="s">
        <v>388</v>
      </c>
      <c r="C173" s="50" t="s">
        <v>389</v>
      </c>
      <c r="D173" s="242">
        <v>267.2</v>
      </c>
      <c r="E173" s="242">
        <v>1240</v>
      </c>
      <c r="F173" s="52">
        <f t="shared" si="31"/>
        <v>464.07185628742519</v>
      </c>
    </row>
    <row r="174" spans="1:6" ht="12.75" customHeight="1" x14ac:dyDescent="0.2">
      <c r="A174" s="53">
        <v>3225</v>
      </c>
      <c r="B174" s="85" t="s">
        <v>390</v>
      </c>
      <c r="C174" s="50" t="s">
        <v>391</v>
      </c>
      <c r="D174" s="242">
        <v>140.55000000000001</v>
      </c>
      <c r="E174" s="242">
        <v>483.27</v>
      </c>
      <c r="F174" s="52">
        <f t="shared" si="31"/>
        <v>343.84204909284949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337.95</v>
      </c>
      <c r="E176" s="242">
        <v>732.36</v>
      </c>
      <c r="F176" s="52">
        <f t="shared" si="31"/>
        <v>216.70661340434978</v>
      </c>
    </row>
    <row r="177" spans="1:6" ht="12.75" customHeight="1" x14ac:dyDescent="0.2">
      <c r="A177" s="53">
        <v>323</v>
      </c>
      <c r="B177" s="85" t="s">
        <v>396</v>
      </c>
      <c r="C177" s="50" t="s">
        <v>397</v>
      </c>
      <c r="D177" s="51">
        <f t="shared" ref="D177:E177" si="42">SUM(D178:D186)</f>
        <v>52428.729999999996</v>
      </c>
      <c r="E177" s="51">
        <f t="shared" si="42"/>
        <v>57446.729999999996</v>
      </c>
      <c r="F177" s="52">
        <f t="shared" si="31"/>
        <v>109.57108821823454</v>
      </c>
    </row>
    <row r="178" spans="1:6" ht="12.75" customHeight="1" x14ac:dyDescent="0.2">
      <c r="A178" s="53">
        <v>3231</v>
      </c>
      <c r="B178" s="85" t="s">
        <v>398</v>
      </c>
      <c r="C178" s="50" t="s">
        <v>399</v>
      </c>
      <c r="D178" s="242">
        <v>6683.44</v>
      </c>
      <c r="E178" s="242">
        <v>9021.6299999999992</v>
      </c>
      <c r="F178" s="52">
        <f t="shared" si="31"/>
        <v>134.98482817231846</v>
      </c>
    </row>
    <row r="179" spans="1:6" ht="12.75" customHeight="1" x14ac:dyDescent="0.2">
      <c r="A179" s="53">
        <v>3232</v>
      </c>
      <c r="B179" s="85" t="s">
        <v>400</v>
      </c>
      <c r="C179" s="50" t="s">
        <v>401</v>
      </c>
      <c r="D179" s="242">
        <v>16954.439999999999</v>
      </c>
      <c r="E179" s="242">
        <v>9636.11</v>
      </c>
      <c r="F179" s="52">
        <f t="shared" si="31"/>
        <v>56.835318653992708</v>
      </c>
    </row>
    <row r="180" spans="1:6" ht="12.75" customHeight="1" x14ac:dyDescent="0.2">
      <c r="A180" s="53">
        <v>3233</v>
      </c>
      <c r="B180" s="85" t="s">
        <v>402</v>
      </c>
      <c r="C180" s="50" t="s">
        <v>403</v>
      </c>
      <c r="D180" s="242">
        <v>60.92</v>
      </c>
      <c r="E180" s="242"/>
      <c r="F180" s="52">
        <f t="shared" si="31"/>
        <v>0</v>
      </c>
    </row>
    <row r="181" spans="1:6" ht="12.75" customHeight="1" x14ac:dyDescent="0.2">
      <c r="A181" s="53">
        <v>3234</v>
      </c>
      <c r="B181" s="85" t="s">
        <v>404</v>
      </c>
      <c r="C181" s="50" t="s">
        <v>405</v>
      </c>
      <c r="D181" s="242">
        <v>11529.82</v>
      </c>
      <c r="E181" s="242">
        <v>12381.97</v>
      </c>
      <c r="F181" s="52">
        <f t="shared" si="31"/>
        <v>107.39083524287456</v>
      </c>
    </row>
    <row r="182" spans="1:6" ht="12.75" customHeight="1" x14ac:dyDescent="0.2">
      <c r="A182" s="53">
        <v>3235</v>
      </c>
      <c r="B182" s="85" t="s">
        <v>406</v>
      </c>
      <c r="C182" s="50" t="s">
        <v>407</v>
      </c>
      <c r="D182" s="242">
        <v>3459.74</v>
      </c>
      <c r="E182" s="242">
        <v>3993.58</v>
      </c>
      <c r="F182" s="52">
        <f t="shared" si="31"/>
        <v>115.43006121847309</v>
      </c>
    </row>
    <row r="183" spans="1:6" ht="12.75" customHeight="1" x14ac:dyDescent="0.2">
      <c r="A183" s="53">
        <v>3236</v>
      </c>
      <c r="B183" s="85" t="s">
        <v>408</v>
      </c>
      <c r="C183" s="50" t="s">
        <v>409</v>
      </c>
      <c r="D183" s="242">
        <v>4620.08</v>
      </c>
      <c r="E183" s="242">
        <v>3686.2</v>
      </c>
      <c r="F183" s="52">
        <f t="shared" si="31"/>
        <v>79.786497203511615</v>
      </c>
    </row>
    <row r="184" spans="1:6" ht="12.75" customHeight="1" x14ac:dyDescent="0.2">
      <c r="A184" s="53">
        <v>3237</v>
      </c>
      <c r="B184" s="85" t="s">
        <v>410</v>
      </c>
      <c r="C184" s="50" t="s">
        <v>411</v>
      </c>
      <c r="D184" s="242">
        <v>5593.6</v>
      </c>
      <c r="E184" s="242">
        <v>9652.7800000000007</v>
      </c>
      <c r="F184" s="52">
        <f t="shared" si="31"/>
        <v>172.56829233409613</v>
      </c>
    </row>
    <row r="185" spans="1:6" ht="12.75" customHeight="1" x14ac:dyDescent="0.2">
      <c r="A185" s="53">
        <v>3238</v>
      </c>
      <c r="B185" s="85" t="s">
        <v>412</v>
      </c>
      <c r="C185" s="50" t="s">
        <v>413</v>
      </c>
      <c r="D185" s="242">
        <v>1914.11</v>
      </c>
      <c r="E185" s="242">
        <v>6684.03</v>
      </c>
      <c r="F185" s="52">
        <f t="shared" si="31"/>
        <v>349.19779949950629</v>
      </c>
    </row>
    <row r="186" spans="1:6" ht="12.75" customHeight="1" x14ac:dyDescent="0.2">
      <c r="A186" s="53">
        <v>3239</v>
      </c>
      <c r="B186" s="85" t="s">
        <v>414</v>
      </c>
      <c r="C186" s="50" t="s">
        <v>415</v>
      </c>
      <c r="D186" s="242">
        <v>1612.58</v>
      </c>
      <c r="E186" s="242">
        <v>2390.4299999999998</v>
      </c>
      <c r="F186" s="52">
        <f t="shared" si="31"/>
        <v>148.23636656786019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10558.5</v>
      </c>
      <c r="E188" s="51">
        <f t="shared" si="43"/>
        <v>6472.7900000000009</v>
      </c>
      <c r="F188" s="52">
        <f t="shared" si="31"/>
        <v>61.304067812662787</v>
      </c>
    </row>
    <row r="189" spans="1:6" ht="12.75" customHeight="1" x14ac:dyDescent="0.2">
      <c r="A189" s="53">
        <v>3291</v>
      </c>
      <c r="B189" s="232" t="s">
        <v>420</v>
      </c>
      <c r="C189" s="50" t="s">
        <v>421</v>
      </c>
      <c r="D189" s="242">
        <v>5004.09</v>
      </c>
      <c r="E189" s="242">
        <v>2334.3000000000002</v>
      </c>
      <c r="F189" s="52">
        <f t="shared" si="31"/>
        <v>46.647842065190673</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862.18</v>
      </c>
      <c r="E191" s="242">
        <v>541.87</v>
      </c>
      <c r="F191" s="52">
        <f t="shared" si="31"/>
        <v>62.848825071330815</v>
      </c>
    </row>
    <row r="192" spans="1:6" ht="12.75" customHeight="1" x14ac:dyDescent="0.2">
      <c r="A192" s="53">
        <v>3294</v>
      </c>
      <c r="B192" s="85" t="s">
        <v>426</v>
      </c>
      <c r="C192" s="50" t="s">
        <v>427</v>
      </c>
      <c r="D192" s="242">
        <v>66.36</v>
      </c>
      <c r="E192" s="242">
        <v>327.08999999999997</v>
      </c>
      <c r="F192" s="52">
        <f t="shared" si="31"/>
        <v>492.90235081374317</v>
      </c>
    </row>
    <row r="193" spans="1:6" ht="12.75" customHeight="1" x14ac:dyDescent="0.2">
      <c r="A193" s="53">
        <v>3295</v>
      </c>
      <c r="B193" s="85" t="s">
        <v>428</v>
      </c>
      <c r="C193" s="50" t="s">
        <v>429</v>
      </c>
      <c r="D193" s="242">
        <v>33.18</v>
      </c>
      <c r="E193" s="242"/>
      <c r="F193" s="52">
        <f t="shared" si="31"/>
        <v>0</v>
      </c>
    </row>
    <row r="194" spans="1:6" ht="12.75" customHeight="1" x14ac:dyDescent="0.2">
      <c r="A194" s="53" t="s">
        <v>430</v>
      </c>
      <c r="B194" s="85" t="s">
        <v>431</v>
      </c>
      <c r="C194" s="50" t="s">
        <v>430</v>
      </c>
      <c r="D194" s="242">
        <v>0</v>
      </c>
      <c r="E194" s="242">
        <v>1451.63</v>
      </c>
      <c r="F194" s="52" t="str">
        <f t="shared" si="31"/>
        <v>-</v>
      </c>
    </row>
    <row r="195" spans="1:6" ht="12.75" customHeight="1" x14ac:dyDescent="0.2">
      <c r="A195" s="53">
        <v>3299</v>
      </c>
      <c r="B195" s="85" t="s">
        <v>432</v>
      </c>
      <c r="C195" s="50" t="s">
        <v>433</v>
      </c>
      <c r="D195" s="242">
        <v>4592.6899999999996</v>
      </c>
      <c r="E195" s="242">
        <v>1817.9</v>
      </c>
      <c r="F195" s="52">
        <f t="shared" si="31"/>
        <v>39.582466920258071</v>
      </c>
    </row>
    <row r="196" spans="1:6" ht="12.75" customHeight="1" x14ac:dyDescent="0.2">
      <c r="A196" s="53">
        <v>34</v>
      </c>
      <c r="B196" s="232" t="s">
        <v>434</v>
      </c>
      <c r="C196" s="50" t="s">
        <v>435</v>
      </c>
      <c r="D196" s="51">
        <f t="shared" ref="D196:E196" si="44">D197+D202+D210</f>
        <v>1017</v>
      </c>
      <c r="E196" s="51">
        <f t="shared" si="44"/>
        <v>3814.29</v>
      </c>
      <c r="F196" s="52">
        <f t="shared" si="31"/>
        <v>375.05309734513276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1017</v>
      </c>
      <c r="E210" s="51">
        <f t="shared" si="47"/>
        <v>3814.29</v>
      </c>
      <c r="F210" s="52">
        <f t="shared" si="31"/>
        <v>375.05309734513276</v>
      </c>
    </row>
    <row r="211" spans="1:6" ht="12.75" customHeight="1" x14ac:dyDescent="0.2">
      <c r="A211" s="53">
        <v>3431</v>
      </c>
      <c r="B211" s="232" t="s">
        <v>464</v>
      </c>
      <c r="C211" s="50" t="s">
        <v>465</v>
      </c>
      <c r="D211" s="242">
        <v>511.58</v>
      </c>
      <c r="E211" s="242">
        <v>677.5</v>
      </c>
      <c r="F211" s="52">
        <f t="shared" si="31"/>
        <v>132.43285507642989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473.57</v>
      </c>
      <c r="E213" s="242">
        <v>3121.1</v>
      </c>
      <c r="F213" s="52">
        <f t="shared" si="31"/>
        <v>659.05779504613895</v>
      </c>
    </row>
    <row r="214" spans="1:6" ht="12.75" customHeight="1" x14ac:dyDescent="0.2">
      <c r="A214" s="53">
        <v>3434</v>
      </c>
      <c r="B214" s="85" t="s">
        <v>470</v>
      </c>
      <c r="C214" s="50" t="s">
        <v>471</v>
      </c>
      <c r="D214" s="242">
        <v>31.85</v>
      </c>
      <c r="E214" s="242">
        <v>15.69</v>
      </c>
      <c r="F214" s="52">
        <f t="shared" si="31"/>
        <v>49.262166405023542</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557.04</v>
      </c>
      <c r="E252" s="51">
        <f t="shared" si="63"/>
        <v>35518.239999999998</v>
      </c>
      <c r="F252" s="52">
        <f t="shared" ref="F252:F258" si="64">IF(D252&lt;&gt;0,IF(E252/D252&gt;=100,"&gt;&gt;100",E252/D252*100),"-")</f>
        <v>6376.2458710326009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557.04</v>
      </c>
      <c r="E259" s="51">
        <f t="shared" si="66"/>
        <v>35518.239999999998</v>
      </c>
      <c r="F259" s="52">
        <f t="shared" ref="F259:F262" si="67">IF(D259&lt;&gt;0,IF(E259/D259&gt;=100,"&gt;&gt;100",E259/D259*100),"-")</f>
        <v>6376.2458710326009</v>
      </c>
    </row>
    <row r="260" spans="1:6" ht="12.75" customHeight="1" x14ac:dyDescent="0.2">
      <c r="A260" s="53">
        <v>3721</v>
      </c>
      <c r="B260" s="85" t="s">
        <v>558</v>
      </c>
      <c r="C260" s="50" t="s">
        <v>559</v>
      </c>
      <c r="D260" s="242">
        <v>530.89</v>
      </c>
      <c r="E260" s="242"/>
      <c r="F260" s="52">
        <f t="shared" si="67"/>
        <v>0</v>
      </c>
    </row>
    <row r="261" spans="1:6" ht="12.75" customHeight="1" x14ac:dyDescent="0.2">
      <c r="A261" s="53">
        <v>3722</v>
      </c>
      <c r="B261" s="85" t="s">
        <v>560</v>
      </c>
      <c r="C261" s="50" t="s">
        <v>561</v>
      </c>
      <c r="D261" s="242">
        <v>26.15</v>
      </c>
      <c r="E261" s="242">
        <v>35518.239999999998</v>
      </c>
      <c r="F261" s="52" t="str">
        <f t="shared" si="67"/>
        <v>&gt;&gt;100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893.93</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893.93</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893.93</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1264489.5900000001</v>
      </c>
      <c r="E289" s="51">
        <f t="shared" si="79"/>
        <v>1447128</v>
      </c>
      <c r="F289" s="52">
        <f t="shared" si="76"/>
        <v>114.44364678399606</v>
      </c>
    </row>
    <row r="290" spans="1:6" ht="12.75" customHeight="1" x14ac:dyDescent="0.2">
      <c r="A290" s="53" t="s">
        <v>607</v>
      </c>
      <c r="B290" s="85" t="s">
        <v>618</v>
      </c>
      <c r="C290" s="50" t="s">
        <v>619</v>
      </c>
      <c r="D290" s="51">
        <f>IF(D6&gt;=D289,D6-D289,0)</f>
        <v>0</v>
      </c>
      <c r="E290" s="51">
        <f>IF(E6&gt;=E289,E6-E289,0)</f>
        <v>19536.439999999944</v>
      </c>
      <c r="F290" s="52" t="str">
        <f t="shared" si="76"/>
        <v>-</v>
      </c>
    </row>
    <row r="291" spans="1:6" ht="12.75" customHeight="1" x14ac:dyDescent="0.2">
      <c r="A291" s="53" t="s">
        <v>607</v>
      </c>
      <c r="B291" s="85" t="s">
        <v>620</v>
      </c>
      <c r="C291" s="50" t="s">
        <v>621</v>
      </c>
      <c r="D291" s="51">
        <f>IF(D289&gt;=D6,D289-D6,0)</f>
        <v>7897.7399999999907</v>
      </c>
      <c r="E291" s="51">
        <f>IF(E289&gt;=E6,E289-E6,0)</f>
        <v>0</v>
      </c>
      <c r="F291" s="52">
        <f t="shared" si="76"/>
        <v>0</v>
      </c>
    </row>
    <row r="292" spans="1:6" ht="12.75" customHeight="1" x14ac:dyDescent="0.2">
      <c r="A292" s="53">
        <v>92211</v>
      </c>
      <c r="B292" s="85" t="s">
        <v>622</v>
      </c>
      <c r="C292" s="50" t="s">
        <v>623</v>
      </c>
      <c r="D292" s="242">
        <v>33306.449999999997</v>
      </c>
      <c r="E292" s="242">
        <v>28311.73</v>
      </c>
      <c r="F292" s="52">
        <f t="shared" si="76"/>
        <v>85.003745520762493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28341.599999999999</v>
      </c>
      <c r="E294" s="242">
        <v>33793.64</v>
      </c>
      <c r="F294" s="52">
        <f t="shared" si="76"/>
        <v>119.23688147458154</v>
      </c>
    </row>
    <row r="295" spans="1:6" ht="24" x14ac:dyDescent="0.2">
      <c r="A295" s="53">
        <v>9661</v>
      </c>
      <c r="B295" s="85" t="s">
        <v>628</v>
      </c>
      <c r="C295" s="50" t="s">
        <v>629</v>
      </c>
      <c r="D295" s="242">
        <v>9713.98</v>
      </c>
      <c r="E295" s="242">
        <v>12979.4</v>
      </c>
      <c r="F295" s="52">
        <f t="shared" si="76"/>
        <v>133.61567555214236</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1959.47</v>
      </c>
      <c r="E350" s="51">
        <f t="shared" si="95"/>
        <v>42361.43</v>
      </c>
      <c r="F350" s="52">
        <f t="shared" si="81"/>
        <v>2161.8820395310977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1959.47</v>
      </c>
      <c r="E363" s="51">
        <f t="shared" si="99"/>
        <v>42361.43</v>
      </c>
      <c r="F363" s="52">
        <f t="shared" si="81"/>
        <v>2161.8820395310977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1581.96</v>
      </c>
      <c r="E369" s="51">
        <f t="shared" si="101"/>
        <v>12997.310000000001</v>
      </c>
      <c r="F369" s="52">
        <f t="shared" si="81"/>
        <v>821.59536271460729</v>
      </c>
    </row>
    <row r="370" spans="1:6" ht="12.75" customHeight="1" x14ac:dyDescent="0.2">
      <c r="A370" s="53">
        <v>4221</v>
      </c>
      <c r="B370" s="85" t="s">
        <v>673</v>
      </c>
      <c r="C370" s="50" t="s">
        <v>765</v>
      </c>
      <c r="D370" s="242">
        <v>1153.43</v>
      </c>
      <c r="E370" s="242">
        <v>11954.93</v>
      </c>
      <c r="F370" s="52">
        <f t="shared" si="81"/>
        <v>1036.4677527028082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1042.3800000000001</v>
      </c>
      <c r="F375" s="52" t="str">
        <f t="shared" si="81"/>
        <v>-</v>
      </c>
    </row>
    <row r="376" spans="1:6" ht="12.75" customHeight="1" x14ac:dyDescent="0.2">
      <c r="A376" s="53">
        <v>4227</v>
      </c>
      <c r="B376" s="232" t="s">
        <v>685</v>
      </c>
      <c r="C376" s="50" t="s">
        <v>772</v>
      </c>
      <c r="D376" s="242">
        <v>428.53</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377.51</v>
      </c>
      <c r="E383" s="51">
        <f t="shared" si="103"/>
        <v>29364.12</v>
      </c>
      <c r="F383" s="52">
        <f t="shared" si="81"/>
        <v>7778.3687849328489</v>
      </c>
    </row>
    <row r="384" spans="1:6" ht="12.75" customHeight="1" x14ac:dyDescent="0.2">
      <c r="A384" s="53">
        <v>4241</v>
      </c>
      <c r="B384" s="85" t="s">
        <v>782</v>
      </c>
      <c r="C384" s="50" t="s">
        <v>783</v>
      </c>
      <c r="D384" s="242">
        <v>377.51</v>
      </c>
      <c r="E384" s="242">
        <v>29364.12</v>
      </c>
      <c r="F384" s="52">
        <f t="shared" si="81"/>
        <v>7778.3687849328489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1959.47</v>
      </c>
      <c r="E408" s="51">
        <f t="shared" si="111"/>
        <v>42361.43</v>
      </c>
      <c r="F408" s="52">
        <f t="shared" si="81"/>
        <v>2161.8820395310977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17145.400000000001</v>
      </c>
      <c r="E410" s="242">
        <v>44276.21</v>
      </c>
      <c r="F410" s="52">
        <f t="shared" si="81"/>
        <v>258.23958612805768</v>
      </c>
    </row>
    <row r="411" spans="1:6" ht="12.75" customHeight="1" x14ac:dyDescent="0.2">
      <c r="A411" s="53">
        <v>97</v>
      </c>
      <c r="B411" s="85" t="s">
        <v>826</v>
      </c>
      <c r="C411" s="50" t="s">
        <v>827</v>
      </c>
      <c r="D411" s="242">
        <v>43.52</v>
      </c>
      <c r="E411" s="242">
        <v>43.52</v>
      </c>
      <c r="F411" s="52">
        <f t="shared" si="81"/>
        <v>100</v>
      </c>
    </row>
    <row r="412" spans="1:6" ht="12.75" customHeight="1" x14ac:dyDescent="0.2">
      <c r="A412" s="53" t="s">
        <v>607</v>
      </c>
      <c r="B412" s="85" t="s">
        <v>828</v>
      </c>
      <c r="C412" s="50" t="s">
        <v>829</v>
      </c>
      <c r="D412" s="51">
        <f>D6+D298</f>
        <v>1256591.8500000001</v>
      </c>
      <c r="E412" s="51">
        <f>E6+E298</f>
        <v>1466664.44</v>
      </c>
      <c r="F412" s="52">
        <f t="shared" si="81"/>
        <v>116.71764702277831</v>
      </c>
    </row>
    <row r="413" spans="1:6" ht="12.75" customHeight="1" x14ac:dyDescent="0.2">
      <c r="A413" s="53" t="s">
        <v>607</v>
      </c>
      <c r="B413" s="85" t="s">
        <v>830</v>
      </c>
      <c r="C413" s="50" t="s">
        <v>831</v>
      </c>
      <c r="D413" s="51">
        <f t="shared" ref="D413:E413" si="112">D289+D350</f>
        <v>1266449.06</v>
      </c>
      <c r="E413" s="51">
        <f t="shared" si="112"/>
        <v>1489489.43</v>
      </c>
      <c r="F413" s="52">
        <f t="shared" si="81"/>
        <v>117.61147582201212</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9857.2099999999627</v>
      </c>
      <c r="E415" s="51">
        <f t="shared" si="114"/>
        <v>22824.989999999991</v>
      </c>
      <c r="F415" s="52">
        <f t="shared" si="81"/>
        <v>231.55629229771989</v>
      </c>
    </row>
    <row r="416" spans="1:6" ht="12.75" customHeight="1" x14ac:dyDescent="0.2">
      <c r="A416" s="60" t="s">
        <v>836</v>
      </c>
      <c r="B416" s="232" t="s">
        <v>837</v>
      </c>
      <c r="C416" s="61" t="s">
        <v>838</v>
      </c>
      <c r="D416" s="51">
        <f t="shared" ref="D416:E416" si="115">IF(D292-D293+D409-D410&gt;=0,D292-D293+D409-D410,0)</f>
        <v>16161.049999999996</v>
      </c>
      <c r="E416" s="51">
        <f t="shared" si="115"/>
        <v>0</v>
      </c>
      <c r="F416" s="52">
        <f t="shared" si="81"/>
        <v>0</v>
      </c>
    </row>
    <row r="417" spans="1:6" ht="12.75" customHeight="1" x14ac:dyDescent="0.2">
      <c r="A417" s="60" t="s">
        <v>836</v>
      </c>
      <c r="B417" s="85" t="s">
        <v>839</v>
      </c>
      <c r="C417" s="61" t="s">
        <v>840</v>
      </c>
      <c r="D417" s="51">
        <f t="shared" ref="D417:E417" si="116">IF(D293-D292+D410-D409&gt;=0,D293-D292+D410-D409,0)</f>
        <v>0</v>
      </c>
      <c r="E417" s="51">
        <f t="shared" si="116"/>
        <v>15964.48</v>
      </c>
      <c r="F417" s="52" t="str">
        <f t="shared" si="81"/>
        <v>-</v>
      </c>
    </row>
    <row r="418" spans="1:6" ht="12.75" customHeight="1" x14ac:dyDescent="0.2">
      <c r="A418" s="55" t="s">
        <v>841</v>
      </c>
      <c r="B418" s="233" t="s">
        <v>842</v>
      </c>
      <c r="C418" s="56" t="s">
        <v>843</v>
      </c>
      <c r="D418" s="62">
        <f t="shared" ref="D418:E418" si="117">D294+D411</f>
        <v>28385.119999999999</v>
      </c>
      <c r="E418" s="62">
        <f t="shared" si="117"/>
        <v>33837.159999999996</v>
      </c>
      <c r="F418" s="57">
        <f t="shared" si="81"/>
        <v>119.20738753262272</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1256591.8500000001</v>
      </c>
      <c r="E639" s="51">
        <f t="shared" si="180"/>
        <v>1466664.44</v>
      </c>
      <c r="F639" s="52">
        <f t="shared" si="119"/>
        <v>116.71764702277831</v>
      </c>
    </row>
    <row r="640" spans="1:6" ht="12.75" customHeight="1" x14ac:dyDescent="0.2">
      <c r="A640" s="53" t="s">
        <v>607</v>
      </c>
      <c r="B640" s="85" t="s">
        <v>1276</v>
      </c>
      <c r="C640" s="50" t="s">
        <v>1277</v>
      </c>
      <c r="D640" s="51">
        <f t="shared" ref="D640:E640" si="181">D413+D528</f>
        <v>1266449.06</v>
      </c>
      <c r="E640" s="51">
        <f t="shared" si="181"/>
        <v>1489489.43</v>
      </c>
      <c r="F640" s="52">
        <f t="shared" si="119"/>
        <v>117.61147582201212</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9857.2099999999627</v>
      </c>
      <c r="E642" s="51">
        <f t="shared" si="183"/>
        <v>22824.989999999991</v>
      </c>
      <c r="F642" s="52">
        <f t="shared" si="119"/>
        <v>231.55629229771989</v>
      </c>
    </row>
    <row r="643" spans="1:6" ht="24" x14ac:dyDescent="0.2">
      <c r="A643" s="60" t="s">
        <v>1282</v>
      </c>
      <c r="B643" s="85" t="s">
        <v>1283</v>
      </c>
      <c r="C643" s="61" t="s">
        <v>1282</v>
      </c>
      <c r="D643" s="51">
        <f t="shared" ref="D643:E643" si="184">IF(D416-D417+D637-D638&gt;=0,D416-D417+D637-D638,0)</f>
        <v>16161.049999999996</v>
      </c>
      <c r="E643" s="51">
        <f t="shared" si="184"/>
        <v>0</v>
      </c>
      <c r="F643" s="52">
        <f t="shared" si="119"/>
        <v>0</v>
      </c>
    </row>
    <row r="644" spans="1:6" ht="24" x14ac:dyDescent="0.2">
      <c r="A644" s="60" t="s">
        <v>1284</v>
      </c>
      <c r="B644" s="85" t="s">
        <v>1285</v>
      </c>
      <c r="C644" s="61" t="s">
        <v>1284</v>
      </c>
      <c r="D644" s="51">
        <f t="shared" ref="D644:E644" si="185">IF(D417-D416+D638-D637&gt;=0,D417-D416+D638-D637,0)</f>
        <v>0</v>
      </c>
      <c r="E644" s="51">
        <f t="shared" si="185"/>
        <v>15964.48</v>
      </c>
      <c r="F644" s="52" t="str">
        <f t="shared" si="119"/>
        <v>-</v>
      </c>
    </row>
    <row r="645" spans="1:6" ht="24" x14ac:dyDescent="0.2">
      <c r="A645" s="53" t="s">
        <v>607</v>
      </c>
      <c r="B645" s="85" t="s">
        <v>1286</v>
      </c>
      <c r="C645" s="50" t="s">
        <v>1287</v>
      </c>
      <c r="D645" s="51">
        <f t="shared" ref="D645:E645" si="186">IF(D641+D643-D642-D644&gt;=0,D641+D643-D642-D644,0)</f>
        <v>6303.8400000000329</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38789.469999999987</v>
      </c>
      <c r="F646" s="52" t="str">
        <f t="shared" si="119"/>
        <v>-</v>
      </c>
    </row>
    <row r="647" spans="1:6" ht="24" x14ac:dyDescent="0.2">
      <c r="A647" s="55" t="s">
        <v>1290</v>
      </c>
      <c r="B647" s="233" t="s">
        <v>1291</v>
      </c>
      <c r="C647" s="56" t="s">
        <v>1290</v>
      </c>
      <c r="D647" s="243">
        <v>176720.1</v>
      </c>
      <c r="E647" s="243">
        <v>186151.12</v>
      </c>
      <c r="F647" s="57">
        <f t="shared" si="119"/>
        <v>105.33669910779815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32251.72</v>
      </c>
      <c r="E649" s="242">
        <v>30130.03</v>
      </c>
      <c r="F649" s="52">
        <f t="shared" ref="F649:F724" si="188">IF(D649&lt;&gt;0,IF(E649/D649&gt;=100,"&gt;&gt;100",E649/D649*100),"-")</f>
        <v>93.421467134155932</v>
      </c>
    </row>
    <row r="650" spans="1:6" ht="12.75" customHeight="1" x14ac:dyDescent="0.2">
      <c r="A650" s="53" t="s">
        <v>1295</v>
      </c>
      <c r="B650" s="85" t="s">
        <v>1296</v>
      </c>
      <c r="C650" s="50" t="s">
        <v>1295</v>
      </c>
      <c r="D650" s="242">
        <v>428177.46</v>
      </c>
      <c r="E650" s="242">
        <v>545084.80000000005</v>
      </c>
      <c r="F650" s="52">
        <f t="shared" si="188"/>
        <v>127.3034783288219</v>
      </c>
    </row>
    <row r="651" spans="1:6" ht="12.75" customHeight="1" x14ac:dyDescent="0.2">
      <c r="A651" s="53" t="s">
        <v>1297</v>
      </c>
      <c r="B651" s="85" t="s">
        <v>1298</v>
      </c>
      <c r="C651" s="50" t="s">
        <v>1297</v>
      </c>
      <c r="D651" s="242">
        <v>446555.47</v>
      </c>
      <c r="E651" s="242">
        <v>498273.15</v>
      </c>
      <c r="F651" s="52">
        <f t="shared" si="188"/>
        <v>111.58146825522036</v>
      </c>
    </row>
    <row r="652" spans="1:6" ht="24" x14ac:dyDescent="0.2">
      <c r="A652" s="53">
        <v>11</v>
      </c>
      <c r="B652" s="85" t="s">
        <v>1299</v>
      </c>
      <c r="C652" s="50" t="s">
        <v>1300</v>
      </c>
      <c r="D652" s="51">
        <f t="shared" ref="D652:E652" si="189">+D649+D650-D651</f>
        <v>13873.710000000079</v>
      </c>
      <c r="E652" s="51">
        <f t="shared" si="189"/>
        <v>76941.680000000051</v>
      </c>
      <c r="F652" s="52">
        <f t="shared" si="188"/>
        <v>554.58619215768249</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63</v>
      </c>
      <c r="E654" s="262">
        <v>63</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59</v>
      </c>
      <c r="E656" s="262">
        <v>59</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842179.26</v>
      </c>
      <c r="E675" s="242">
        <v>1026417.26</v>
      </c>
      <c r="F675" s="52">
        <f t="shared" si="188"/>
        <v>121.87634019864133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82.17</v>
      </c>
      <c r="E677" s="242"/>
      <c r="F677" s="52">
        <f t="shared" si="188"/>
        <v>0</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87240.44</v>
      </c>
      <c r="E710" s="242">
        <v>71941.009999999995</v>
      </c>
      <c r="F710" s="52">
        <f t="shared" si="188"/>
        <v>82.462915134311558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4070.66</v>
      </c>
      <c r="E716" s="242"/>
      <c r="F716" s="52">
        <f t="shared" si="188"/>
        <v>0</v>
      </c>
    </row>
    <row r="717" spans="1:6" ht="12.75" customHeight="1" x14ac:dyDescent="0.2">
      <c r="A717" s="53">
        <v>31215</v>
      </c>
      <c r="B717" s="85" t="s">
        <v>1412</v>
      </c>
      <c r="C717" s="50" t="s">
        <v>1413</v>
      </c>
      <c r="D717" s="242">
        <v>2403.3200000000002</v>
      </c>
      <c r="E717" s="242">
        <v>1965.84</v>
      </c>
      <c r="F717" s="52">
        <f t="shared" si="188"/>
        <v>81.796847694023256</v>
      </c>
    </row>
    <row r="718" spans="1:6" ht="12.75" customHeight="1" x14ac:dyDescent="0.2">
      <c r="A718" s="53">
        <v>32121</v>
      </c>
      <c r="B718" s="85" t="s">
        <v>1414</v>
      </c>
      <c r="C718" s="50" t="s">
        <v>1415</v>
      </c>
      <c r="D718" s="242">
        <v>36189.54</v>
      </c>
      <c r="E718" s="242">
        <v>30786.240000000002</v>
      </c>
      <c r="F718" s="52">
        <f t="shared" si="188"/>
        <v>85.069442717426085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1592.67</v>
      </c>
      <c r="E720" s="242">
        <v>2862</v>
      </c>
      <c r="F720" s="52">
        <f t="shared" si="188"/>
        <v>179.69824257379116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5072</v>
      </c>
      <c r="E722" s="242">
        <v>8135.61</v>
      </c>
      <c r="F722" s="52">
        <f t="shared" si="188"/>
        <v>160.40240536277602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5004.09</v>
      </c>
      <c r="E725" s="242">
        <v>2334.3000000000002</v>
      </c>
      <c r="F725" s="52">
        <f t="shared" ref="F725:F979" si="190">IF(D725&lt;&gt;0,IF(E725/D725&gt;=100,"&gt;&gt;100",E725/D725*100),"-")</f>
        <v>46.647842065190673</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530.89</v>
      </c>
      <c r="E819" s="242"/>
      <c r="F819" s="52">
        <f t="shared" si="190"/>
        <v>0</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26.15</v>
      </c>
      <c r="E828" s="242">
        <v>35518.239999999998</v>
      </c>
      <c r="F828" s="52" t="str">
        <f t="shared" si="190"/>
        <v>&gt;&gt;100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1" workbookViewId="0">
      <selection activeCell="E241" sqref="E2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525156.32999999996</v>
      </c>
      <c r="E6" s="229">
        <f t="shared" si="0"/>
        <v>644129.30000000005</v>
      </c>
      <c r="F6" s="230">
        <f t="shared" ref="F6:F260" si="1">IF(D6&gt;0,IF(E6/D6&gt;=100,"&gt;&gt;100",E6/D6*100),"-")</f>
        <v>122.65477215137064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286651.75</v>
      </c>
      <c r="E7" s="104">
        <f t="shared" si="2"/>
        <v>325928.58000000007</v>
      </c>
      <c r="F7" s="93">
        <f t="shared" si="1"/>
        <v>113.70193274591907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112733.49</v>
      </c>
      <c r="E8" s="104">
        <f>E9+E10-E11</f>
        <v>112733.49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112733.49</v>
      </c>
      <c r="E9" s="247">
        <v>112733.49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172900.93</v>
      </c>
      <c r="E12" s="104">
        <f t="shared" si="3"/>
        <v>212177.76000000007</v>
      </c>
      <c r="F12" s="93">
        <f t="shared" si="1"/>
        <v>122.71637867997592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135699.81</v>
      </c>
      <c r="E13" s="104">
        <f t="shared" si="4"/>
        <v>132783.09000000003</v>
      </c>
      <c r="F13" s="93">
        <f t="shared" si="1"/>
        <v>97.850608633866202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563975.75</v>
      </c>
      <c r="E15" s="247">
        <v>563975.75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428275.94</v>
      </c>
      <c r="E18" s="247">
        <v>431192.66</v>
      </c>
      <c r="F18" s="93">
        <f t="shared" si="1"/>
        <v>100.6810375572347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4188.2799999999988</v>
      </c>
      <c r="E19" s="104">
        <f t="shared" si="5"/>
        <v>17213.160000000033</v>
      </c>
      <c r="F19" s="93">
        <f t="shared" si="1"/>
        <v>410.98398387882469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176332.96</v>
      </c>
      <c r="E20" s="247">
        <v>232455.72</v>
      </c>
      <c r="F20" s="93">
        <f t="shared" si="1"/>
        <v>131.8277195596331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22648.46</v>
      </c>
      <c r="E21" s="247">
        <v>22648.46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9911.77</v>
      </c>
      <c r="E22" s="247">
        <v>9911.77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21641.79</v>
      </c>
      <c r="E24" s="247">
        <v>21641.79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2282.04</v>
      </c>
      <c r="E25" s="247">
        <v>3324.42</v>
      </c>
      <c r="F25" s="93">
        <f t="shared" si="1"/>
        <v>145.67755166430035</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22921.47</v>
      </c>
      <c r="E26" s="247">
        <v>22921.47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251550.21</v>
      </c>
      <c r="E28" s="247">
        <v>295690.46999999997</v>
      </c>
      <c r="F28" s="93">
        <f t="shared" si="1"/>
        <v>117.54729602491685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33012.840000000004</v>
      </c>
      <c r="E35" s="104">
        <f t="shared" si="7"/>
        <v>62181.509999999995</v>
      </c>
      <c r="F35" s="93">
        <f t="shared" si="1"/>
        <v>188.35553075712355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92646.94</v>
      </c>
      <c r="E36" s="247">
        <v>122011.06</v>
      </c>
      <c r="F36" s="93">
        <f t="shared" si="1"/>
        <v>131.6946463639274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59634.1</v>
      </c>
      <c r="E40" s="247">
        <v>59829.55</v>
      </c>
      <c r="F40" s="93">
        <f t="shared" si="1"/>
        <v>100.32774872094994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32032.62</v>
      </c>
      <c r="E54" s="247">
        <v>32467.91</v>
      </c>
      <c r="F54" s="93">
        <f t="shared" si="1"/>
        <v>101.35889602536415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32032.62</v>
      </c>
      <c r="E55" s="247">
        <v>32467.91</v>
      </c>
      <c r="F55" s="93">
        <f t="shared" si="1"/>
        <v>101.35889602536415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1017.33</v>
      </c>
      <c r="E63" s="104">
        <f t="shared" si="12"/>
        <v>1017.33</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1017.33</v>
      </c>
      <c r="E64" s="247">
        <v>1017.33</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238504.58</v>
      </c>
      <c r="E68" s="104">
        <f t="shared" si="13"/>
        <v>318200.71999999997</v>
      </c>
      <c r="F68" s="93">
        <f t="shared" si="1"/>
        <v>133.41493064829194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13873.71</v>
      </c>
      <c r="E69" s="104">
        <f t="shared" si="14"/>
        <v>76941.680000000008</v>
      </c>
      <c r="F69" s="93">
        <f t="shared" si="1"/>
        <v>554.58619215768533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13851.25</v>
      </c>
      <c r="E70" s="104">
        <f t="shared" si="15"/>
        <v>76783.33</v>
      </c>
      <c r="F70" s="93">
        <f t="shared" si="1"/>
        <v>554.34224347983036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13851.25</v>
      </c>
      <c r="E72" s="247">
        <v>76783.33</v>
      </c>
      <c r="F72" s="93">
        <f t="shared" si="1"/>
        <v>554.34224347983036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22.46</v>
      </c>
      <c r="E76" s="247">
        <v>158.35</v>
      </c>
      <c r="F76" s="93">
        <f t="shared" si="1"/>
        <v>705.03116651825462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21642.38</v>
      </c>
      <c r="E78" s="104">
        <f>E79+SUM(E82:E84)-E85+E86</f>
        <v>27745.33</v>
      </c>
      <c r="F78" s="93">
        <f t="shared" si="1"/>
        <v>128.19907052736343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21642.38</v>
      </c>
      <c r="E86" s="247">
        <v>27745.33</v>
      </c>
      <c r="F86" s="93">
        <f t="shared" si="1"/>
        <v>128.19907052736343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26224.87</v>
      </c>
      <c r="E146" s="104">
        <f t="shared" si="26"/>
        <v>27319.07</v>
      </c>
      <c r="F146" s="93">
        <f t="shared" si="1"/>
        <v>104.1723753063409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20685.349999999999</v>
      </c>
      <c r="E159" s="247">
        <v>18681.97</v>
      </c>
      <c r="F159" s="93">
        <f t="shared" si="1"/>
        <v>90.31498137570793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5539.52</v>
      </c>
      <c r="E160" s="247">
        <v>8637.1</v>
      </c>
      <c r="F160" s="93">
        <f t="shared" si="1"/>
        <v>155.9178412570042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43.52</v>
      </c>
      <c r="E164" s="104">
        <f t="shared" si="28"/>
        <v>43.52</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43.52</v>
      </c>
      <c r="E166" s="247">
        <v>43.52</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176720.1</v>
      </c>
      <c r="E170" s="104">
        <f t="shared" si="29"/>
        <v>186151.12</v>
      </c>
      <c r="F170" s="93">
        <f t="shared" si="1"/>
        <v>105.33669910779815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176720.1</v>
      </c>
      <c r="E173" s="247">
        <v>186151.12</v>
      </c>
      <c r="F173" s="93">
        <f t="shared" si="1"/>
        <v>105.33669910779815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525156.33000000007</v>
      </c>
      <c r="E175" s="104">
        <f t="shared" si="30"/>
        <v>644129.29999999993</v>
      </c>
      <c r="F175" s="93">
        <f t="shared" si="1"/>
        <v>122.65477215137059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232065.13</v>
      </c>
      <c r="E176" s="104">
        <f t="shared" si="31"/>
        <v>322093.82</v>
      </c>
      <c r="F176" s="93">
        <f t="shared" si="1"/>
        <v>138.79457891842691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122123.74999999999</v>
      </c>
      <c r="E177" s="104">
        <f t="shared" si="32"/>
        <v>176828.94</v>
      </c>
      <c r="F177" s="93">
        <f t="shared" si="1"/>
        <v>144.79488224035049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89064.31</v>
      </c>
      <c r="E178" s="247">
        <v>114532.39</v>
      </c>
      <c r="F178" s="93">
        <f t="shared" si="1"/>
        <v>128.59515781349455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26437.46</v>
      </c>
      <c r="E179" s="247">
        <v>38828.239999999998</v>
      </c>
      <c r="F179" s="93">
        <f t="shared" si="1"/>
        <v>146.86826949336282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56.61</v>
      </c>
      <c r="E180" s="104">
        <f t="shared" si="33"/>
        <v>60.18</v>
      </c>
      <c r="F180" s="93">
        <f t="shared" si="1"/>
        <v>106.30630630630631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56.61</v>
      </c>
      <c r="E183" s="247">
        <v>60.18</v>
      </c>
      <c r="F183" s="93">
        <f t="shared" si="1"/>
        <v>106.30630630630631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504.77</v>
      </c>
      <c r="E185" s="247">
        <v>504.77</v>
      </c>
      <c r="F185" s="93">
        <f t="shared" si="1"/>
        <v>100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8.76</v>
      </c>
      <c r="E186" s="247">
        <v>10206.25</v>
      </c>
      <c r="F186" s="93" t="str">
        <f t="shared" si="1"/>
        <v>&gt;&gt;100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6051.84</v>
      </c>
      <c r="E188" s="247">
        <v>12697.11</v>
      </c>
      <c r="F188" s="93">
        <f t="shared" si="1"/>
        <v>209.80577807741119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35323.5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109941.38</v>
      </c>
      <c r="E234" s="104">
        <f t="shared" si="40"/>
        <v>109941.38</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109941.38</v>
      </c>
      <c r="E235" s="247">
        <v>109941.38</v>
      </c>
      <c r="F235" s="93">
        <f t="shared" si="1"/>
        <v>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293091.20000000001</v>
      </c>
      <c r="E237" s="104">
        <f t="shared" si="41"/>
        <v>322035.47999999992</v>
      </c>
      <c r="F237" s="93">
        <f t="shared" si="1"/>
        <v>109.87551997466997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254079.44</v>
      </c>
      <c r="E238" s="104">
        <f t="shared" si="42"/>
        <v>326987.78999999998</v>
      </c>
      <c r="F238" s="93">
        <f t="shared" si="1"/>
        <v>128.69510024108993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254079.44</v>
      </c>
      <c r="E239" s="104">
        <f t="shared" si="43"/>
        <v>326987.78999999998</v>
      </c>
      <c r="F239" s="93">
        <f t="shared" si="1"/>
        <v>128.69510024108993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250560.32</v>
      </c>
      <c r="E240" s="247">
        <v>323468.67</v>
      </c>
      <c r="F240" s="93">
        <f t="shared" si="1"/>
        <v>129.0981229589745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3519.12</v>
      </c>
      <c r="E241" s="247">
        <v>3519.12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6303.84</v>
      </c>
      <c r="E245" s="104">
        <f t="shared" si="45"/>
        <v>-38789.47</v>
      </c>
      <c r="F245" s="93">
        <f t="shared" si="1"/>
        <v>-615.33081423386375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6303.84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6303.84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38789.47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38789.47</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32664.400000000001</v>
      </c>
      <c r="E255" s="247">
        <v>33793.64</v>
      </c>
      <c r="F255" s="93">
        <f t="shared" si="1"/>
        <v>103.45709702305874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43.52</v>
      </c>
      <c r="E256" s="247">
        <v>43.52</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58235.92</v>
      </c>
      <c r="E259" s="104">
        <f t="shared" si="49"/>
        <v>9643.56</v>
      </c>
      <c r="F259" s="93">
        <f t="shared" si="1"/>
        <v>16.559470512357322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58235.92</v>
      </c>
      <c r="E260" s="248">
        <v>9643.56</v>
      </c>
      <c r="F260" s="97">
        <f t="shared" si="1"/>
        <v>16.559470512357322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26224.87</v>
      </c>
      <c r="E264" s="247">
        <v>27319.07</v>
      </c>
      <c r="F264" s="93">
        <f t="shared" si="50"/>
        <v>104.1723753063409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43.52</v>
      </c>
      <c r="E266" s="247">
        <v>43.52</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21642.38</v>
      </c>
      <c r="E268" s="247">
        <v>27745.33</v>
      </c>
      <c r="F268" s="93">
        <f t="shared" si="50"/>
        <v>128.19907052736343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122123.75</v>
      </c>
      <c r="E288" s="247">
        <v>176828.94</v>
      </c>
      <c r="F288" s="93">
        <f t="shared" si="50"/>
        <v>144.79488224035046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35323.5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3606.71</v>
      </c>
      <c r="E302" s="247">
        <v>9686.94</v>
      </c>
      <c r="F302" s="93">
        <f t="shared" si="50"/>
        <v>268.58106141053759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1266449.06</v>
      </c>
      <c r="E114" s="81">
        <f t="shared" si="22"/>
        <v>1489489.4300000002</v>
      </c>
      <c r="F114" s="63">
        <f t="shared" si="1"/>
        <v>117.61147582201215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1171256.33</v>
      </c>
      <c r="E115" s="81">
        <f t="shared" si="23"/>
        <v>1390210.36</v>
      </c>
      <c r="F115" s="63">
        <f t="shared" si="1"/>
        <v>118.69394635416826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1171256.33</v>
      </c>
      <c r="E117" s="249">
        <v>1390210.36</v>
      </c>
      <c r="F117" s="63">
        <f t="shared" si="1"/>
        <v>118.69394635416826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95192.73</v>
      </c>
      <c r="E126" s="249">
        <v>99279.07</v>
      </c>
      <c r="F126" s="63">
        <f t="shared" si="1"/>
        <v>104.29270176409482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1266449.06</v>
      </c>
      <c r="E141" s="106">
        <f t="shared" si="28"/>
        <v>1489489.4300000002</v>
      </c>
      <c r="F141" s="82">
        <f t="shared" si="1"/>
        <v>117.61147582201215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14564.77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14564.77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14564.77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14564.77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31" sqref="D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122123.72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1518476.8199999998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1480476.92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1157283.6399999999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270739.03000000003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3798.01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35527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13129.24</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37999.9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1428448.0999999999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1425771.7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1164370.2</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231910.79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3737.83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25320.75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432.13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2676.4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212152.43999999994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212152.44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176828.94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35323.5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15497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vezmar</cp:lastModifiedBy>
  <cp:lastPrinted>2024-01-29T16:17:33Z</cp:lastPrinted>
  <dcterms:created xsi:type="dcterms:W3CDTF">2022-04-01T05:14:30Z</dcterms:created>
  <dcterms:modified xsi:type="dcterms:W3CDTF">2024-07-18T20:02:34Z</dcterms:modified>
</cp:coreProperties>
</file>